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595" tabRatio="940" firstSheet="4" activeTab="4"/>
  </bookViews>
  <sheets>
    <sheet name="2021年结算单 (4)" sheetId="18" state="hidden" r:id="rId1"/>
    <sheet name="2021年结算单 (3)" sheetId="17" state="hidden" r:id="rId2"/>
    <sheet name="2021年结算单 (2)" sheetId="16" state="hidden" r:id="rId3"/>
    <sheet name="2021年结算单" sheetId="14" state="hidden" r:id="rId4"/>
    <sheet name="国有资本预算资金" sheetId="5" r:id="rId5"/>
  </sheets>
  <calcPr calcId="144525"/>
</workbook>
</file>

<file path=xl/comments1.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204" authorId="0">
      <text/>
    </comment>
  </commentList>
</comments>
</file>

<file path=xl/comments2.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204" authorId="0">
      <text/>
    </comment>
  </commentList>
</comments>
</file>

<file path=xl/comments3.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198" authorId="0">
      <text/>
    </comment>
  </commentList>
</comments>
</file>

<file path=xl/comments4.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198" authorId="0">
      <text/>
    </comment>
  </commentList>
</comments>
</file>

<file path=xl/sharedStrings.xml><?xml version="1.0" encoding="utf-8"?>
<sst xmlns="http://schemas.openxmlformats.org/spreadsheetml/2006/main" count="1202" uniqueCount="306">
  <si>
    <r>
      <rPr>
        <sz val="22"/>
        <rFont val="黑体"/>
        <charset val="134"/>
      </rPr>
      <t>喀什地区</t>
    </r>
    <r>
      <rPr>
        <sz val="22"/>
        <rFont val="Times New Roman"/>
        <charset val="134"/>
      </rPr>
      <t>2021</t>
    </r>
    <r>
      <rPr>
        <sz val="22"/>
        <rFont val="黑体"/>
        <charset val="134"/>
      </rPr>
      <t>年财政拨补情况表</t>
    </r>
  </si>
  <si>
    <t xml:space="preserve"> </t>
  </si>
  <si>
    <t>单位：万元</t>
  </si>
  <si>
    <t xml:space="preserve">        项       目</t>
  </si>
  <si>
    <t>文件号、内容</t>
  </si>
  <si>
    <t>合计</t>
  </si>
  <si>
    <t>地区本级</t>
  </si>
  <si>
    <t>开发区</t>
  </si>
  <si>
    <t>喀什市</t>
  </si>
  <si>
    <t>莎车县</t>
  </si>
  <si>
    <t>疏勒县</t>
  </si>
  <si>
    <t>疏附县</t>
  </si>
  <si>
    <t>叶城县</t>
  </si>
  <si>
    <t>伽师县</t>
  </si>
  <si>
    <t>巴楚县</t>
  </si>
  <si>
    <t>麦盖提县</t>
  </si>
  <si>
    <t>泽普县</t>
  </si>
  <si>
    <t>英吉沙县</t>
  </si>
  <si>
    <t>岳普湖县</t>
  </si>
  <si>
    <t>塔县</t>
  </si>
  <si>
    <t>县市小计</t>
  </si>
  <si>
    <t>一、应拨补助</t>
  </si>
  <si>
    <t xml:space="preserve"> （一）、一般公共预算</t>
  </si>
  <si>
    <t>1、返还性收入</t>
  </si>
  <si>
    <t>所得税基数返还支出</t>
  </si>
  <si>
    <t>新财预[2002]121号</t>
  </si>
  <si>
    <t>增值税税收返还支出</t>
  </si>
  <si>
    <t>增值税返还固定基数</t>
  </si>
  <si>
    <t>消费税税收返还支出</t>
  </si>
  <si>
    <t>消费税返还固定基数</t>
  </si>
  <si>
    <t>兵团辖区税收基数</t>
  </si>
  <si>
    <t>新财预［2018］2号</t>
  </si>
  <si>
    <t>增值税五五分享返还</t>
  </si>
  <si>
    <t>2、财力性转移支付收入</t>
  </si>
  <si>
    <t>（1）、体制补助</t>
  </si>
  <si>
    <t>上年基数</t>
  </si>
  <si>
    <t>工商系统管理体制调整下划补助基数</t>
  </si>
  <si>
    <t>新财行［2016］65号</t>
  </si>
  <si>
    <t>质监系统管理体制调整下划补助基数</t>
  </si>
  <si>
    <t>新财行［2016］66号</t>
  </si>
  <si>
    <t>新疆喀什水利水电学校移交喀什地区</t>
  </si>
  <si>
    <t>新财农[2017]10号</t>
  </si>
  <si>
    <t>自治区交通运输综合执法改革后下划</t>
  </si>
  <si>
    <t>新财建〔2020〕138号</t>
  </si>
  <si>
    <t>阿尔塔什水利枢纽工程移民安置区</t>
  </si>
  <si>
    <t>新财预[2019]179号</t>
  </si>
  <si>
    <t>（2）均衡性转移支付补助</t>
  </si>
  <si>
    <t>年初均衡性转移支付补助</t>
  </si>
  <si>
    <t>新财预[2013]12号</t>
  </si>
  <si>
    <t>2007年津贴补贴转移支付补助基数</t>
  </si>
  <si>
    <t>新财预[2008]146号</t>
  </si>
  <si>
    <t>2008年津贴补贴转移支付补助基数</t>
  </si>
  <si>
    <t>新财预[2008]29号</t>
  </si>
  <si>
    <t>2009年津贴补贴转移支付补助基数</t>
  </si>
  <si>
    <t>新财预[2009]112号</t>
  </si>
  <si>
    <t>2010年津贴补贴转移支付补助基数</t>
  </si>
  <si>
    <t>新财预[2011]68号</t>
  </si>
  <si>
    <t>2012年津贴补贴转移支付补助基数</t>
  </si>
  <si>
    <t>新财预[2012]103号</t>
  </si>
  <si>
    <t>1993年退休人员补助</t>
  </si>
  <si>
    <t>新财预[2013]37号</t>
  </si>
  <si>
    <t>本级财力补助</t>
  </si>
  <si>
    <t>新财预[2016]70号</t>
  </si>
  <si>
    <t>均衡性转移支付</t>
  </si>
  <si>
    <t>基数部分</t>
  </si>
  <si>
    <t>下达2019年调整高定工资档次补助资金</t>
  </si>
  <si>
    <t>新财预〔2019〕0098号</t>
  </si>
  <si>
    <t>2021年自治区农业转移人口市民化奖励资金[第二批]</t>
  </si>
  <si>
    <t>新财预[2021]41号</t>
  </si>
  <si>
    <t>关于下达2021年农业转移人口市民化奖励资金的通知</t>
  </si>
  <si>
    <t>新财预[2021]29号</t>
  </si>
  <si>
    <t>新财预[2021]082号</t>
  </si>
  <si>
    <t>新财预[2021]081号</t>
  </si>
  <si>
    <t>（3）、基本财力保障机制奖补</t>
  </si>
  <si>
    <t>自治区下达基层组织建设补助资金;提高村干部报酬资金,提高农村“三老”人员生活补贴资金、调整阿尔塔什水利枢纽工程移民安置区新建乡经费</t>
  </si>
  <si>
    <t>新财行［2015］335号,新财行［2016］286号,新财行［2016］287号，新财行〔2017〕0355号新财行[2018]351号</t>
  </si>
  <si>
    <t>拨付自治区乡镇工作补贴提标资金（固定基数）</t>
  </si>
  <si>
    <t>新财行〔2019〕228号</t>
  </si>
  <si>
    <t>拨付农村“三老人员生活补贴提标资金”（固定基数）</t>
  </si>
  <si>
    <t>新财行〔2019〕28号</t>
  </si>
  <si>
    <t>三老人员生活补助（固定基数）</t>
  </si>
  <si>
    <t>新财行〔2019〕90号</t>
  </si>
  <si>
    <t>提高村干部基本报酬人员生活补助（固定基数）</t>
  </si>
  <si>
    <t>新财行〔2019〕91号</t>
  </si>
  <si>
    <t>关于提前下达2021年县级基本财力保障机制奖补资金的通知</t>
  </si>
  <si>
    <t>新财预[2020]94号</t>
  </si>
  <si>
    <t>提高农村老干部、老党员、老模范生活补贴标准补助资金</t>
  </si>
  <si>
    <t>新财行[2021]073号</t>
  </si>
  <si>
    <t>提高村干部基本报酬补助资金</t>
  </si>
  <si>
    <t>新财行[2021]072号</t>
  </si>
  <si>
    <t>新财预[2021]067号</t>
  </si>
  <si>
    <t>（4）结算补助</t>
  </si>
  <si>
    <t>自治区“访惠聚”工作经费</t>
  </si>
  <si>
    <t>新财预[2021]23号</t>
  </si>
  <si>
    <t>新财预[2021]19号</t>
  </si>
  <si>
    <t>2020年度绩效考核资金</t>
  </si>
  <si>
    <t>新财预[2021]13号</t>
  </si>
  <si>
    <t>(5)企事业单位预算划转补助</t>
  </si>
  <si>
    <t>塔西南公安局下划经费补助</t>
  </si>
  <si>
    <t>新财企[2006]85号</t>
  </si>
  <si>
    <t>喀什出版社和克孜勒苏出版社补助经费</t>
  </si>
  <si>
    <t>新财教[2021]34号</t>
  </si>
  <si>
    <t>六建公司医院下划经费补助</t>
  </si>
  <si>
    <t>新财企[2009]235号</t>
  </si>
  <si>
    <t>(6)生态功能区转移支付补助</t>
  </si>
  <si>
    <t>关于下达2021年重点生态功能区转移支付预算的通知</t>
  </si>
  <si>
    <t>新财预[2021]27号</t>
  </si>
  <si>
    <t>关于提前下达2021年重点生态功能区转移支付的通知</t>
  </si>
  <si>
    <t>新财预[2020]89号</t>
  </si>
  <si>
    <t>（7）、固定数额补助</t>
  </si>
  <si>
    <t>调整工资补助</t>
  </si>
  <si>
    <t>调资补助基数2007、新财综[2011]38号、新财综[2011]82号、新财综[2013]12号</t>
  </si>
  <si>
    <t>农村税费改革</t>
  </si>
  <si>
    <t>基数、新财预[2003]103号</t>
  </si>
  <si>
    <t>南疆工作补贴</t>
  </si>
  <si>
    <t>新财预[2008]145号</t>
  </si>
  <si>
    <t>2015调整基本工资</t>
  </si>
  <si>
    <t>新财预[2004]83号</t>
  </si>
  <si>
    <t>地方津贴补贴转移支付</t>
  </si>
  <si>
    <t>2016年提高基本工资标准</t>
  </si>
  <si>
    <t>新财预[2005]72号</t>
  </si>
  <si>
    <t>2016年调整艰苦边远地区津贴</t>
  </si>
  <si>
    <t>新财预［2015］165号</t>
  </si>
  <si>
    <t>2016年调减补助</t>
  </si>
  <si>
    <t>新财预［2015］166号</t>
  </si>
  <si>
    <t>人民警察警衔津贴经费</t>
  </si>
  <si>
    <t>新财预［2015］167号</t>
  </si>
  <si>
    <t>财综21号</t>
  </si>
  <si>
    <t>新财预〔2016〕0071号</t>
  </si>
  <si>
    <t>新财行84号</t>
  </si>
  <si>
    <t>新财预〔2016〕120号</t>
  </si>
  <si>
    <t>新财行83号</t>
  </si>
  <si>
    <t>新财行〔2016〕0103号</t>
  </si>
  <si>
    <t>新财农〔2018〕0058森林公安执勤岗位津贴经费</t>
  </si>
  <si>
    <t>新财预［2016］108号</t>
  </si>
  <si>
    <t>新财农〔2018〕0059森林公安执勤岗位津贴经费</t>
  </si>
  <si>
    <t>新财行〔2018〕0083号</t>
  </si>
  <si>
    <t>对各地增资补助</t>
  </si>
  <si>
    <t>新财预[2021]012号</t>
  </si>
  <si>
    <t>下达调整人民警察值勤岗位津贴补贴补助资金</t>
  </si>
  <si>
    <t>新财行〔2019〕0185号</t>
  </si>
  <si>
    <t>（8） 边疆地区转移支付收入</t>
  </si>
  <si>
    <t>2021年边海防基础设施维护费</t>
  </si>
  <si>
    <t>新财行[2020]219号</t>
  </si>
  <si>
    <t>关于下达2021年边境地区转移支付预算的通知</t>
  </si>
  <si>
    <t>新财预[2021]31号</t>
  </si>
  <si>
    <t>南疆四地州专项补助</t>
  </si>
  <si>
    <t>新财预[2021]052号</t>
  </si>
  <si>
    <t>关于提前下达2021年边境地区转移支付资金的通知</t>
  </si>
  <si>
    <t>新财预[2020]088号</t>
  </si>
  <si>
    <t>边海防基础设施维护经费</t>
  </si>
  <si>
    <t>新财行[2021]062号</t>
  </si>
  <si>
    <t>新财行[2021]091号</t>
  </si>
  <si>
    <t>新财行[2020]203号</t>
  </si>
  <si>
    <t>新财预[2021]061号</t>
  </si>
  <si>
    <t>（9） 欠发达地区转移支付收入</t>
  </si>
  <si>
    <t>关于下达2021年自治区提前告知财政专项扶贫资金[暂定名]预算指标的通知</t>
  </si>
  <si>
    <t>新财扶[2021]1号</t>
  </si>
  <si>
    <t>财政部关于提前下达2021年中央财政专项扶贫资金预算的通知</t>
  </si>
  <si>
    <t>新财扶[2020]40号</t>
  </si>
  <si>
    <t>新财扶[2020]42号</t>
  </si>
  <si>
    <t>固定数额－调整工资转移支付[地方处]</t>
  </si>
  <si>
    <t>新财扶[2021]41号</t>
  </si>
  <si>
    <t>财政部关于下达中央财政衔接推进乡村振兴补助资金预算[第二批]的通知</t>
  </si>
  <si>
    <t>新财扶[2021]30号</t>
  </si>
  <si>
    <t>2021年中央财政衔接推进乡村振兴补助资金</t>
  </si>
  <si>
    <t>新财扶[2021]12号</t>
  </si>
  <si>
    <t>新财扶[2021]43号</t>
  </si>
  <si>
    <t>(10)产粮大县奖补资金</t>
  </si>
  <si>
    <t>关于提前下达2021年中央产粮大县奖励资金预算的通知</t>
  </si>
  <si>
    <t>新财建[2020]220号</t>
  </si>
  <si>
    <t>关于下达2021年度产粮大县奖励资金预算指标的通知</t>
  </si>
  <si>
    <t>新财建[2021]49号</t>
  </si>
  <si>
    <t>（11）民族地区转移支付支出</t>
  </si>
  <si>
    <t>新财预[2021]009号</t>
  </si>
  <si>
    <t>新财预[2021]039号</t>
  </si>
  <si>
    <t>(12) 一般公共服务共同财政事权转移支付支出</t>
  </si>
  <si>
    <t>(13) 国防共同财政事权转移支付支出</t>
  </si>
  <si>
    <t>(14) 公共安全共同财政事权转移支付支出</t>
  </si>
  <si>
    <t>特警人员及公用补助经费</t>
  </si>
  <si>
    <t>新财行[2012]537号</t>
  </si>
  <si>
    <t>农村社区警务室协警人员经费</t>
  </si>
  <si>
    <t>新财行［2016］327号</t>
  </si>
  <si>
    <t>调整阿尔塔什水利枢纽工程移民安置区新建乡经费</t>
  </si>
  <si>
    <t>新财行[2018]351号</t>
  </si>
  <si>
    <t>年中追加</t>
  </si>
  <si>
    <t>（15）教育共同财政事权转移支付支出</t>
  </si>
  <si>
    <t>2010年农村义务教育学校绩效工资转移支付资金</t>
  </si>
  <si>
    <t>新财预[2010]80号</t>
  </si>
  <si>
    <t>（16）科学技术共同财政事权转移支付支出</t>
  </si>
  <si>
    <t>（17）文化旅游体育与传媒共同财政事权转移支付支出</t>
  </si>
  <si>
    <t>（18）社会保障和就业共同财政事权转移支付支出</t>
  </si>
  <si>
    <t>（19）医疗卫生共同财政事权转移支付支出</t>
  </si>
  <si>
    <t>（20）节能环保共同财政事权转移支付支出</t>
  </si>
  <si>
    <t>（21）城乡社区共同财政事权转移支付</t>
  </si>
  <si>
    <t>（22）农林水共同财政事权转移支付支出</t>
  </si>
  <si>
    <t>国有农牧场税费改革转移支付资金</t>
  </si>
  <si>
    <t>新财综改〔2018〕31号</t>
  </si>
  <si>
    <t>（23）交通运输共同财政事权转移支付支出</t>
  </si>
  <si>
    <t>（24）资源勘探信息等共同财政事权转移支付支出</t>
  </si>
  <si>
    <t>（25）商业服务业共同财政事权转移支付支出</t>
  </si>
  <si>
    <t>（26）自然资源海洋气象等共同财政事权转移支付支出</t>
  </si>
  <si>
    <t>（27）住房保障共同财政事权转移支付支出</t>
  </si>
  <si>
    <t>（28）灾害防治及应急管理共同财政事权转移支付支出</t>
  </si>
  <si>
    <t>（29）其他共同财政事权转移支付支出</t>
  </si>
  <si>
    <t>（30）其他一般性转移支付支出</t>
  </si>
  <si>
    <t>3、一般公共预算专项转移支付</t>
  </si>
  <si>
    <t>其中：当年（12月30日）</t>
  </si>
  <si>
    <t xml:space="preserve">     本级追加</t>
  </si>
  <si>
    <t xml:space="preserve">     上年结转</t>
  </si>
  <si>
    <t xml:space="preserve">     上解安排</t>
  </si>
  <si>
    <t>（二）、政府性基金专项</t>
  </si>
  <si>
    <t>当年专项转移支付</t>
  </si>
  <si>
    <t>本级预算追加（无）</t>
  </si>
  <si>
    <t>（三）、国有资本经营预算专项</t>
  </si>
  <si>
    <t>结转安排</t>
  </si>
  <si>
    <t>二、上解</t>
  </si>
  <si>
    <t>（一）公共财政预算上解</t>
  </si>
  <si>
    <t>1、体制上解</t>
  </si>
  <si>
    <t>2、公共财政预算专项上解</t>
  </si>
  <si>
    <t>交通专项资金上解</t>
  </si>
  <si>
    <t>新财预[2016]54号</t>
  </si>
  <si>
    <t>重大传染病防控经费基数划转</t>
  </si>
  <si>
    <t>喀地财社〔2019〕122号</t>
  </si>
  <si>
    <t>收回2020年自治区农村学前三年免费教育保障经费结余资金</t>
  </si>
  <si>
    <t>新财建〔2020〕100号</t>
  </si>
  <si>
    <t>上解自治区跨县域补充耕地指标调剂资金</t>
  </si>
  <si>
    <t>新财建〔2020〕123号</t>
  </si>
  <si>
    <t>南疆办工作经费结余资金</t>
  </si>
  <si>
    <t>新财预〔2020〕67号</t>
  </si>
  <si>
    <t>上划国防领域相关支出</t>
  </si>
  <si>
    <t>新财行〔2020〕202号</t>
  </si>
  <si>
    <t>“和田-喀什-乌鲁木齐急拼集运货运班列”补贴资金清算结果</t>
  </si>
  <si>
    <t>新财行〔2020〕233 号</t>
  </si>
  <si>
    <r>
      <rPr>
        <sz val="9"/>
        <color indexed="8"/>
        <rFont val="宋体"/>
        <charset val="134"/>
      </rPr>
      <t>煤炭储备能力建设</t>
    </r>
    <r>
      <rPr>
        <sz val="9"/>
        <color indexed="8"/>
        <rFont val="Tahoma"/>
        <charset val="134"/>
      </rPr>
      <t xml:space="preserve"> </t>
    </r>
    <r>
      <rPr>
        <sz val="9"/>
        <color indexed="8"/>
        <rFont val="宋体"/>
        <charset val="134"/>
      </rPr>
      <t>(中央)（调整至喀什市）</t>
    </r>
  </si>
  <si>
    <t>喀地财预〔2020〕26号</t>
  </si>
  <si>
    <t>煤炭基地建设项目(自治区)（调整至喀什市）</t>
  </si>
  <si>
    <t>喀地财金〔2020〕9号</t>
  </si>
  <si>
    <t>林果产品评鉴会奖励资金（调整至伽师县）</t>
  </si>
  <si>
    <t>喀地财建〔2020〕122号</t>
  </si>
  <si>
    <t>农业保险保费补贴（调整至莎车县）</t>
  </si>
  <si>
    <t>喀地财综〔2020〕1号</t>
  </si>
  <si>
    <t>民贸民品贷款贴息（调整至麦盖提县）</t>
  </si>
  <si>
    <t>喀地财企〔2019〕38号</t>
  </si>
  <si>
    <t>深松土地作业专项（调整至巴楚县）</t>
  </si>
  <si>
    <t>喀地财预〔2020〕34号</t>
  </si>
  <si>
    <t>收回新冠肺炎疫情支持中小微企业复工复产贷款风险补偿金结余资金</t>
  </si>
  <si>
    <t>喀地财金〔2019〕55号</t>
  </si>
  <si>
    <t>3、基金上解</t>
  </si>
  <si>
    <t>收回以前年度旅游发展基金补助地方项目资金预算</t>
  </si>
  <si>
    <r>
      <rPr>
        <sz val="9"/>
        <color indexed="8"/>
        <rFont val="Tahoma"/>
        <charset val="134"/>
      </rPr>
      <t>2019</t>
    </r>
    <r>
      <rPr>
        <sz val="9"/>
        <color indexed="8"/>
        <rFont val="宋体"/>
        <charset val="134"/>
      </rPr>
      <t>年可再生能源电价附加（调整至塔县）</t>
    </r>
  </si>
  <si>
    <t>三、实际应拨</t>
  </si>
  <si>
    <t>四、累计拨补资金</t>
  </si>
  <si>
    <t>当年拨付专项</t>
  </si>
  <si>
    <t>上年超短汇</t>
  </si>
  <si>
    <t>补拨或抵扣</t>
  </si>
  <si>
    <r>
      <rPr>
        <sz val="9"/>
        <rFont val="宋体"/>
        <charset val="134"/>
      </rPr>
      <t>2、20</t>
    </r>
    <r>
      <rPr>
        <sz val="9"/>
        <rFont val="宋体"/>
        <charset val="134"/>
      </rPr>
      <t>20</t>
    </r>
    <r>
      <rPr>
        <sz val="9"/>
        <rFont val="宋体"/>
        <charset val="134"/>
      </rPr>
      <t>年超（欠）拨</t>
    </r>
  </si>
  <si>
    <t>五、实际上解</t>
  </si>
  <si>
    <t>上解收入</t>
  </si>
  <si>
    <t>（二）基金上解</t>
  </si>
  <si>
    <t>六、累计超欠拨</t>
  </si>
  <si>
    <t>政府债券</t>
  </si>
  <si>
    <t>（一）一般债券</t>
  </si>
  <si>
    <t>1、新增债券（一般）</t>
  </si>
  <si>
    <t>2、置换债券资金(一般公开）</t>
  </si>
  <si>
    <t xml:space="preserve">     2131101</t>
  </si>
  <si>
    <t xml:space="preserve">     2131104</t>
  </si>
  <si>
    <t>3、置换债券资金(一般定向）</t>
  </si>
  <si>
    <t>（二）专项债券</t>
  </si>
  <si>
    <t>1、新增债券（基金）</t>
  </si>
  <si>
    <t>2、置换债券资金</t>
  </si>
  <si>
    <t xml:space="preserve">    当年实际超（欠）拨</t>
  </si>
  <si>
    <r>
      <rPr>
        <sz val="9"/>
        <rFont val="宋体"/>
        <charset val="134"/>
      </rPr>
      <t xml:space="preserve">    20</t>
    </r>
    <r>
      <rPr>
        <sz val="9"/>
        <rFont val="宋体"/>
        <charset val="134"/>
      </rPr>
      <t>20</t>
    </r>
    <r>
      <rPr>
        <sz val="9"/>
        <rFont val="宋体"/>
        <charset val="134"/>
      </rPr>
      <t>年超（欠）拨</t>
    </r>
  </si>
  <si>
    <t>喀什地区转移支付资金执行情况表</t>
  </si>
  <si>
    <t>科目编码</t>
  </si>
  <si>
    <t>科目名称</t>
  </si>
  <si>
    <t>自治区文号</t>
  </si>
  <si>
    <t>地区文号</t>
  </si>
  <si>
    <t>自治区下达时间</t>
  </si>
  <si>
    <t>指标来源</t>
  </si>
  <si>
    <t>摘要</t>
  </si>
  <si>
    <t>自治区下达专项</t>
  </si>
  <si>
    <t>地区财政专项资金分配情况</t>
  </si>
  <si>
    <t>本级</t>
  </si>
  <si>
    <t>塔什库尔干县</t>
  </si>
  <si>
    <t>经济开发区</t>
  </si>
  <si>
    <t>223</t>
  </si>
  <si>
    <t>国有资本经营预算支出</t>
  </si>
  <si>
    <t xml:space="preserve">  01</t>
  </si>
  <si>
    <t xml:space="preserve">  解决历史遗留问题及改革成本支出</t>
  </si>
  <si>
    <t xml:space="preserve">    2230107</t>
  </si>
  <si>
    <t xml:space="preserve">    国有企业改革成本支出</t>
  </si>
  <si>
    <t>新财企〔2019〕46号</t>
  </si>
  <si>
    <t>专项结转</t>
  </si>
  <si>
    <t>自治区国有企业改革成本</t>
  </si>
  <si>
    <t xml:space="preserve">    2230105</t>
  </si>
  <si>
    <t xml:space="preserve">    国有企业退休人员社会化管理补助支出</t>
  </si>
  <si>
    <t>新财企〔2021〕108号</t>
  </si>
  <si>
    <t>喀地财企〔2021〕27号</t>
  </si>
  <si>
    <t>自治区转移支付实拨</t>
  </si>
  <si>
    <t>2020－2021年国有企业退休人员社会化管理财政补助资金</t>
  </si>
  <si>
    <t xml:space="preserve">    2300501</t>
  </si>
  <si>
    <t xml:space="preserve">    国有资本经营预算转移支付支出</t>
  </si>
  <si>
    <t>新财企〔2020〕76号</t>
  </si>
  <si>
    <t>喀地财企〔2020〕25号</t>
  </si>
  <si>
    <t>提前下达中央财政2021年国有企业退休人员社会化管理补助资金</t>
  </si>
</sst>
</file>

<file path=xl/styles.xml><?xml version="1.0" encoding="utf-8"?>
<styleSheet xmlns="http://schemas.openxmlformats.org/spreadsheetml/2006/main">
  <numFmts count="11">
    <numFmt numFmtId="42" formatCode="_ &quot;￥&quot;* #,##0_ ;_ &quot;￥&quot;* \-#,##0_ ;_ &quot;￥&quot;* &quot;-&quot;_ ;_ @_ "/>
    <numFmt numFmtId="43" formatCode="_ * #,##0.00_ ;_ * \-#,##0.00_ ;_ * &quot;-&quot;??_ ;_ @_ "/>
    <numFmt numFmtId="41" formatCode="_ * #,##0_ ;_ * \-#,##0_ ;_ * &quot;-&quot;_ ;_ @_ "/>
    <numFmt numFmtId="176" formatCode=";;"/>
    <numFmt numFmtId="177" formatCode="yyyy&quot;年&quot;mm&quot;月&quot;dd&quot;日&quot;"/>
    <numFmt numFmtId="44" formatCode="_ &quot;￥&quot;* #,##0.00_ ;_ &quot;￥&quot;* \-#,##0.00_ ;_ &quot;￥&quot;* &quot;-&quot;??_ ;_ @_ "/>
    <numFmt numFmtId="178" formatCode="#,##0_ "/>
    <numFmt numFmtId="179" formatCode="0_ "/>
    <numFmt numFmtId="180" formatCode="#,##0_);[Red]\(#,##0\)"/>
    <numFmt numFmtId="181" formatCode="0.00_ ;[Red]\-0.00\ "/>
    <numFmt numFmtId="182" formatCode="#,##0_ ;[Red]\-#,##0\ "/>
  </numFmts>
  <fonts count="44">
    <font>
      <sz val="11"/>
      <color theme="1"/>
      <name val="宋体"/>
      <charset val="134"/>
      <scheme val="minor"/>
    </font>
    <font>
      <b/>
      <sz val="18"/>
      <name val="宋体"/>
      <charset val="134"/>
    </font>
    <font>
      <b/>
      <sz val="12"/>
      <name val="宋体"/>
      <charset val="134"/>
    </font>
    <font>
      <b/>
      <sz val="11"/>
      <name val="宋体"/>
      <charset val="134"/>
    </font>
    <font>
      <sz val="11"/>
      <color theme="1"/>
      <name val="宋体"/>
      <charset val="134"/>
      <scheme val="minor"/>
    </font>
    <font>
      <sz val="9"/>
      <name val="楷体_GB2312"/>
      <charset val="134"/>
    </font>
    <font>
      <sz val="9"/>
      <name val="宋体"/>
      <charset val="134"/>
    </font>
    <font>
      <sz val="9"/>
      <color indexed="10"/>
      <name val="宋体"/>
      <charset val="134"/>
    </font>
    <font>
      <sz val="10"/>
      <name val="Times New Roman"/>
      <charset val="134"/>
    </font>
    <font>
      <sz val="12"/>
      <name val="Times New Roman"/>
      <charset val="134"/>
    </font>
    <font>
      <sz val="11"/>
      <name val="Times New Roman"/>
      <charset val="134"/>
    </font>
    <font>
      <sz val="22"/>
      <name val="黑体"/>
      <charset val="134"/>
    </font>
    <font>
      <sz val="10"/>
      <name val="宋体"/>
      <charset val="134"/>
    </font>
    <font>
      <sz val="12"/>
      <name val="宋体"/>
      <charset val="134"/>
    </font>
    <font>
      <sz val="11"/>
      <name val="华文仿宋"/>
      <charset val="134"/>
    </font>
    <font>
      <sz val="12"/>
      <name val="华文仿宋"/>
      <charset val="134"/>
    </font>
    <font>
      <sz val="12"/>
      <color indexed="8"/>
      <name val="宋体"/>
      <charset val="134"/>
    </font>
    <font>
      <sz val="12"/>
      <color indexed="10"/>
      <name val="宋体"/>
      <charset val="134"/>
    </font>
    <font>
      <sz val="9"/>
      <color indexed="8"/>
      <name val="宋体"/>
      <charset val="134"/>
    </font>
    <font>
      <sz val="9"/>
      <color indexed="8"/>
      <name val="Tahoma"/>
      <charset val="134"/>
    </font>
    <font>
      <b/>
      <sz val="15"/>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22"/>
      <name val="Times New Roman"/>
      <charset val="134"/>
    </font>
    <font>
      <sz val="10"/>
      <name val="宋体"/>
      <charset val="134"/>
    </font>
    <font>
      <sz val="9"/>
      <name val="宋体"/>
      <charset val="134"/>
    </font>
    <font>
      <b/>
      <sz val="9"/>
      <name val="宋体"/>
      <charset val="134"/>
    </font>
    <font>
      <sz val="9"/>
      <name val="Tahoma"/>
      <charset val="134"/>
    </font>
  </fonts>
  <fills count="37">
    <fill>
      <patternFill patternType="none"/>
    </fill>
    <fill>
      <patternFill patternType="gray125"/>
    </fill>
    <fill>
      <patternFill patternType="solid">
        <fgColor indexed="40"/>
        <bgColor indexed="64"/>
      </patternFill>
    </fill>
    <fill>
      <patternFill patternType="solid">
        <fgColor indexed="50"/>
        <bgColor indexed="64"/>
      </patternFill>
    </fill>
    <fill>
      <patternFill patternType="solid">
        <fgColor indexed="9"/>
        <bgColor indexed="64"/>
      </patternFill>
    </fill>
    <fill>
      <patternFill patternType="solid">
        <fgColor indexed="13"/>
        <bgColor indexed="64"/>
      </patternFill>
    </fill>
    <fill>
      <patternFill patternType="solid">
        <fgColor rgb="FFFFFFCC"/>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indexed="8"/>
      </top>
      <bottom style="thin">
        <color indexed="8"/>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indexed="8"/>
      </top>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82">
    <xf numFmtId="0" fontId="0" fillId="0" borderId="0">
      <alignment vertical="center"/>
    </xf>
    <xf numFmtId="42" fontId="0" fillId="0" borderId="0" applyFont="0" applyFill="0" applyBorder="0" applyAlignment="0" applyProtection="0">
      <alignment vertical="center"/>
    </xf>
    <xf numFmtId="0" fontId="13" fillId="0" borderId="0"/>
    <xf numFmtId="0" fontId="31" fillId="22" borderId="21" applyNumberFormat="0" applyAlignment="0" applyProtection="0">
      <alignment vertical="center"/>
    </xf>
    <xf numFmtId="0" fontId="9" fillId="0" borderId="0"/>
    <xf numFmtId="0" fontId="25" fillId="14"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7" borderId="0" applyNumberFormat="0" applyBorder="0" applyAlignment="0" applyProtection="0">
      <alignment vertical="center"/>
    </xf>
    <xf numFmtId="0" fontId="33" fillId="27" borderId="0" applyNumberFormat="0" applyBorder="0" applyAlignment="0" applyProtection="0">
      <alignment vertical="center"/>
    </xf>
    <xf numFmtId="43" fontId="0" fillId="0" borderId="0" applyFont="0" applyFill="0" applyBorder="0" applyAlignment="0" applyProtection="0">
      <alignment vertical="center"/>
    </xf>
    <xf numFmtId="0" fontId="29" fillId="3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6" borderId="19" applyNumberFormat="0" applyFont="0" applyAlignment="0" applyProtection="0">
      <alignment vertical="center"/>
    </xf>
    <xf numFmtId="0" fontId="29" fillId="19" borderId="0" applyNumberFormat="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xf numFmtId="0" fontId="36" fillId="0" borderId="0" applyNumberFormat="0" applyFill="0" applyBorder="0" applyAlignment="0" applyProtection="0">
      <alignment vertical="center"/>
    </xf>
    <xf numFmtId="0" fontId="20" fillId="0" borderId="18" applyNumberFormat="0" applyFill="0" applyAlignment="0" applyProtection="0">
      <alignment vertical="center"/>
    </xf>
    <xf numFmtId="0" fontId="23" fillId="0" borderId="18" applyNumberFormat="0" applyFill="0" applyAlignment="0" applyProtection="0">
      <alignment vertical="center"/>
    </xf>
    <xf numFmtId="0" fontId="29" fillId="33" borderId="0" applyNumberFormat="0" applyBorder="0" applyAlignment="0" applyProtection="0">
      <alignment vertical="center"/>
    </xf>
    <xf numFmtId="0" fontId="34" fillId="0" borderId="25" applyNumberFormat="0" applyFill="0" applyAlignment="0" applyProtection="0">
      <alignment vertical="center"/>
    </xf>
    <xf numFmtId="0" fontId="29" fillId="23" borderId="0" applyNumberFormat="0" applyBorder="0" applyAlignment="0" applyProtection="0">
      <alignment vertical="center"/>
    </xf>
    <xf numFmtId="0" fontId="32" fillId="12" borderId="22" applyNumberFormat="0" applyAlignment="0" applyProtection="0">
      <alignment vertical="center"/>
    </xf>
    <xf numFmtId="0" fontId="13" fillId="0" borderId="0"/>
    <xf numFmtId="0" fontId="27" fillId="12" borderId="21" applyNumberFormat="0" applyAlignment="0" applyProtection="0">
      <alignment vertical="center"/>
    </xf>
    <xf numFmtId="0" fontId="26" fillId="8" borderId="20" applyNumberFormat="0" applyAlignment="0" applyProtection="0">
      <alignment vertical="center"/>
    </xf>
    <xf numFmtId="0" fontId="25" fillId="17" borderId="0" applyNumberFormat="0" applyBorder="0" applyAlignment="0" applyProtection="0">
      <alignment vertical="center"/>
    </xf>
    <xf numFmtId="0" fontId="29" fillId="36" borderId="0" applyNumberFormat="0" applyBorder="0" applyAlignment="0" applyProtection="0">
      <alignment vertical="center"/>
    </xf>
    <xf numFmtId="0" fontId="35" fillId="0" borderId="23" applyNumberFormat="0" applyFill="0" applyAlignment="0" applyProtection="0">
      <alignment vertical="center"/>
    </xf>
    <xf numFmtId="0" fontId="13" fillId="0" borderId="0"/>
    <xf numFmtId="0" fontId="38" fillId="0" borderId="24" applyNumberFormat="0" applyFill="0" applyAlignment="0" applyProtection="0">
      <alignment vertical="center"/>
    </xf>
    <xf numFmtId="0" fontId="28" fillId="18" borderId="0" applyNumberFormat="0" applyBorder="0" applyAlignment="0" applyProtection="0">
      <alignment vertical="center"/>
    </xf>
    <xf numFmtId="0" fontId="30" fillId="20" borderId="0" applyNumberFormat="0" applyBorder="0" applyAlignment="0" applyProtection="0">
      <alignment vertical="center"/>
    </xf>
    <xf numFmtId="0" fontId="29" fillId="24" borderId="0" applyNumberFormat="0" applyBorder="0" applyAlignment="0" applyProtection="0">
      <alignment vertical="center"/>
    </xf>
    <xf numFmtId="0" fontId="13" fillId="0" borderId="0"/>
    <xf numFmtId="0" fontId="25" fillId="13" borderId="0" applyNumberFormat="0" applyBorder="0" applyAlignment="0" applyProtection="0">
      <alignment vertical="center"/>
    </xf>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25" fillId="16" borderId="0" applyNumberFormat="0" applyBorder="0" applyAlignment="0" applyProtection="0">
      <alignment vertical="center"/>
    </xf>
    <xf numFmtId="0" fontId="25" fillId="29" borderId="0" applyNumberFormat="0" applyBorder="0" applyAlignment="0" applyProtection="0">
      <alignment vertical="center"/>
    </xf>
    <xf numFmtId="0" fontId="29" fillId="26" borderId="0" applyNumberFormat="0" applyBorder="0" applyAlignment="0" applyProtection="0">
      <alignment vertical="center"/>
    </xf>
    <xf numFmtId="0" fontId="29" fillId="34" borderId="0" applyNumberFormat="0" applyBorder="0" applyAlignment="0" applyProtection="0">
      <alignment vertical="center"/>
    </xf>
    <xf numFmtId="177" fontId="13" fillId="0" borderId="0" applyFont="0" applyFill="0" applyBorder="0" applyAlignment="0" applyProtection="0">
      <alignment vertical="center"/>
    </xf>
    <xf numFmtId="0" fontId="25" fillId="15" borderId="0" applyNumberFormat="0" applyBorder="0" applyAlignment="0" applyProtection="0">
      <alignment vertical="center"/>
    </xf>
    <xf numFmtId="0" fontId="25" fillId="30" borderId="0" applyNumberFormat="0" applyBorder="0" applyAlignment="0" applyProtection="0">
      <alignment vertical="center"/>
    </xf>
    <xf numFmtId="0" fontId="18" fillId="0" borderId="0">
      <alignment vertical="center"/>
    </xf>
    <xf numFmtId="0" fontId="29" fillId="25" borderId="0" applyNumberFormat="0" applyBorder="0" applyAlignment="0" applyProtection="0">
      <alignment vertical="center"/>
    </xf>
    <xf numFmtId="0" fontId="18" fillId="0" borderId="0">
      <alignment vertical="center"/>
    </xf>
    <xf numFmtId="0" fontId="25" fillId="9" borderId="0" applyNumberFormat="0" applyBorder="0" applyAlignment="0" applyProtection="0">
      <alignment vertical="center"/>
    </xf>
    <xf numFmtId="0" fontId="29" fillId="32" borderId="0" applyNumberFormat="0" applyBorder="0" applyAlignment="0" applyProtection="0">
      <alignment vertical="center"/>
    </xf>
    <xf numFmtId="0" fontId="13" fillId="0" borderId="0">
      <alignment vertical="center"/>
    </xf>
    <xf numFmtId="0" fontId="29" fillId="35" borderId="0" applyNumberFormat="0" applyBorder="0" applyAlignment="0" applyProtection="0">
      <alignment vertical="center"/>
    </xf>
    <xf numFmtId="0" fontId="13" fillId="0" borderId="0"/>
    <xf numFmtId="0" fontId="13" fillId="0" borderId="0">
      <alignment vertical="center"/>
    </xf>
    <xf numFmtId="0" fontId="25" fillId="28" borderId="0" applyNumberFormat="0" applyBorder="0" applyAlignment="0" applyProtection="0">
      <alignment vertical="center"/>
    </xf>
    <xf numFmtId="0" fontId="13" fillId="0" borderId="0">
      <alignment vertical="center"/>
    </xf>
    <xf numFmtId="0" fontId="29" fillId="21" borderId="0" applyNumberFormat="0" applyBorder="0" applyAlignment="0" applyProtection="0">
      <alignment vertical="center"/>
    </xf>
    <xf numFmtId="0" fontId="13"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cellStyleXfs>
  <cellXfs count="246">
    <xf numFmtId="0" fontId="0" fillId="0" borderId="0" xfId="0">
      <alignment vertical="center"/>
    </xf>
    <xf numFmtId="0" fontId="0" fillId="0" borderId="0" xfId="0" applyFill="1">
      <alignment vertical="center"/>
    </xf>
    <xf numFmtId="0" fontId="1" fillId="0" borderId="0" xfId="0" applyNumberFormat="1" applyFont="1" applyFill="1" applyAlignment="1" applyProtection="1">
      <alignment horizontal="centerContinuous" vertical="center"/>
    </xf>
    <xf numFmtId="0" fontId="2" fillId="0" borderId="0" xfId="0" applyFont="1" applyFill="1" applyAlignment="1">
      <alignment vertical="center"/>
    </xf>
    <xf numFmtId="0" fontId="2" fillId="0" borderId="0" xfId="0" applyNumberFormat="1" applyFont="1" applyFill="1" applyAlignment="1" applyProtection="1">
      <alignment horizontal="centerContinuous" vertical="center"/>
    </xf>
    <xf numFmtId="0" fontId="3" fillId="0"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wrapText="1"/>
    </xf>
    <xf numFmtId="49" fontId="0" fillId="0" borderId="1" xfId="0" applyNumberFormat="1" applyFont="1" applyFill="1" applyBorder="1" applyAlignment="1" applyProtection="1">
      <alignment horizontal="left" vertical="center" wrapText="1"/>
    </xf>
    <xf numFmtId="176" fontId="0" fillId="0" borderId="1" xfId="0" applyNumberFormat="1" applyFont="1" applyFill="1" applyBorder="1" applyAlignment="1" applyProtection="1">
      <alignment horizontal="left" vertical="center" wrapText="1"/>
    </xf>
    <xf numFmtId="177" fontId="0" fillId="0" borderId="1" xfId="0" applyNumberFormat="1" applyFont="1" applyFill="1" applyBorder="1" applyAlignment="1" applyProtection="1">
      <alignment horizontal="left" vertical="center" wrapText="1"/>
    </xf>
    <xf numFmtId="4" fontId="0" fillId="0" borderId="1" xfId="0" applyNumberFormat="1" applyFont="1" applyFill="1" applyBorder="1" applyAlignment="1" applyProtection="1">
      <alignment vertical="center" wrapText="1"/>
    </xf>
    <xf numFmtId="0" fontId="0" fillId="0" borderId="0" xfId="0" applyNumberFormat="1" applyFont="1" applyFill="1" applyAlignment="1" applyProtection="1">
      <alignment vertical="center"/>
    </xf>
    <xf numFmtId="0" fontId="2" fillId="0" borderId="10" xfId="0" applyNumberFormat="1" applyFont="1" applyFill="1" applyBorder="1" applyAlignment="1" applyProtection="1">
      <alignment vertical="center"/>
    </xf>
    <xf numFmtId="0" fontId="0" fillId="0" borderId="0" xfId="0" applyFont="1" applyFill="1" applyAlignment="1">
      <alignment vertical="center"/>
    </xf>
    <xf numFmtId="0" fontId="3" fillId="0" borderId="1" xfId="0" applyFont="1" applyFill="1" applyBorder="1" applyAlignment="1">
      <alignment horizontal="center" vertical="center"/>
    </xf>
    <xf numFmtId="0" fontId="3" fillId="0" borderId="11" xfId="0" applyNumberFormat="1" applyFont="1" applyFill="1" applyBorder="1" applyAlignment="1" applyProtection="1">
      <alignment horizontal="center" vertical="center"/>
    </xf>
    <xf numFmtId="0" fontId="4" fillId="0" borderId="10" xfId="0" applyFont="1" applyFill="1" applyBorder="1" applyAlignment="1">
      <alignment horizontal="center" vertical="center"/>
    </xf>
    <xf numFmtId="0" fontId="0" fillId="0" borderId="10" xfId="0" applyFill="1" applyBorder="1" applyAlignment="1">
      <alignment horizontal="center" vertical="center"/>
    </xf>
    <xf numFmtId="178" fontId="5" fillId="0" borderId="0" xfId="4" applyNumberFormat="1" applyFont="1" applyFill="1" applyAlignment="1" applyProtection="1">
      <alignment horizontal="center"/>
      <protection locked="0"/>
    </xf>
    <xf numFmtId="178" fontId="6" fillId="0" borderId="0" xfId="4" applyNumberFormat="1" applyFont="1" applyFill="1" applyProtection="1">
      <protection locked="0"/>
    </xf>
    <xf numFmtId="178" fontId="6" fillId="2" borderId="0" xfId="4" applyNumberFormat="1" applyFont="1" applyFill="1" applyProtection="1">
      <protection locked="0"/>
    </xf>
    <xf numFmtId="178" fontId="6" fillId="3" borderId="0" xfId="4" applyNumberFormat="1" applyFont="1" applyFill="1" applyProtection="1">
      <protection locked="0"/>
    </xf>
    <xf numFmtId="0" fontId="6" fillId="0" borderId="0" xfId="4" applyFont="1" applyFill="1" applyProtection="1">
      <protection locked="0"/>
    </xf>
    <xf numFmtId="0" fontId="7" fillId="0" borderId="0" xfId="65" applyFont="1" applyFill="1" applyAlignment="1">
      <alignment wrapText="1"/>
    </xf>
    <xf numFmtId="0" fontId="6" fillId="0" borderId="0" xfId="65" applyFont="1" applyFill="1" applyAlignment="1">
      <alignment wrapText="1"/>
    </xf>
    <xf numFmtId="0" fontId="6" fillId="0" borderId="0" xfId="4" applyFont="1" applyFill="1" applyAlignment="1" applyProtection="1">
      <alignment horizontal="left"/>
      <protection locked="0"/>
    </xf>
    <xf numFmtId="0" fontId="7" fillId="0" borderId="0" xfId="4" applyFont="1" applyFill="1" applyAlignment="1" applyProtection="1">
      <alignment horizontal="left"/>
      <protection locked="0"/>
    </xf>
    <xf numFmtId="0" fontId="6" fillId="3" borderId="0" xfId="4" applyFont="1" applyFill="1" applyAlignment="1" applyProtection="1">
      <alignment horizontal="left"/>
      <protection locked="0"/>
    </xf>
    <xf numFmtId="178" fontId="6" fillId="0" borderId="0" xfId="4" applyNumberFormat="1" applyFont="1" applyFill="1" applyAlignment="1" applyProtection="1">
      <alignment horizontal="left"/>
      <protection locked="0"/>
    </xf>
    <xf numFmtId="0" fontId="6" fillId="4" borderId="0" xfId="4" applyFont="1" applyFill="1" applyAlignment="1" applyProtection="1">
      <alignment horizontal="left"/>
      <protection locked="0"/>
    </xf>
    <xf numFmtId="178" fontId="7" fillId="0" borderId="0" xfId="4" applyNumberFormat="1" applyFont="1" applyFill="1" applyProtection="1">
      <protection locked="0"/>
    </xf>
    <xf numFmtId="178" fontId="6" fillId="4" borderId="0" xfId="4" applyNumberFormat="1" applyFont="1" applyFill="1" applyProtection="1">
      <protection locked="0"/>
    </xf>
    <xf numFmtId="178" fontId="6" fillId="0" borderId="0" xfId="4" applyNumberFormat="1" applyFont="1" applyFill="1" applyBorder="1" applyProtection="1">
      <protection locked="0"/>
    </xf>
    <xf numFmtId="178" fontId="6" fillId="5" borderId="0" xfId="4" applyNumberFormat="1" applyFont="1" applyFill="1" applyProtection="1">
      <protection locked="0"/>
    </xf>
    <xf numFmtId="178" fontId="6" fillId="0" borderId="0" xfId="65" applyNumberFormat="1" applyFont="1" applyFill="1" applyAlignment="1">
      <alignment wrapText="1"/>
    </xf>
    <xf numFmtId="178" fontId="7" fillId="0" borderId="0" xfId="65" applyNumberFormat="1" applyFont="1" applyFill="1" applyAlignment="1">
      <alignment wrapText="1"/>
    </xf>
    <xf numFmtId="178" fontId="8" fillId="0" borderId="0" xfId="4" applyNumberFormat="1" applyFont="1" applyFill="1" applyProtection="1">
      <protection locked="0"/>
    </xf>
    <xf numFmtId="180" fontId="9" fillId="0" borderId="0" xfId="4" applyNumberFormat="1" applyFont="1" applyFill="1" applyAlignment="1" applyProtection="1">
      <alignment horizontal="center" wrapText="1"/>
      <protection locked="0"/>
    </xf>
    <xf numFmtId="181" fontId="9" fillId="0" borderId="0" xfId="4" applyNumberFormat="1" applyFont="1" applyFill="1" applyAlignment="1" applyProtection="1">
      <alignment horizontal="center" wrapText="1"/>
      <protection locked="0"/>
    </xf>
    <xf numFmtId="180" fontId="9" fillId="0" borderId="0" xfId="4" applyNumberFormat="1" applyFont="1" applyFill="1" applyAlignment="1" applyProtection="1">
      <alignment horizontal="center"/>
      <protection locked="0"/>
    </xf>
    <xf numFmtId="179" fontId="10" fillId="0" borderId="0" xfId="4" applyNumberFormat="1" applyFont="1" applyFill="1" applyProtection="1">
      <protection locked="0"/>
    </xf>
    <xf numFmtId="178" fontId="9" fillId="0" borderId="0" xfId="4" applyNumberFormat="1" applyFill="1" applyProtection="1">
      <protection locked="0"/>
    </xf>
    <xf numFmtId="178" fontId="11" fillId="0" borderId="0" xfId="4" applyNumberFormat="1" applyFont="1" applyFill="1" applyAlignment="1" applyProtection="1">
      <alignment horizontal="center"/>
      <protection locked="0"/>
    </xf>
    <xf numFmtId="178" fontId="12" fillId="0" borderId="0" xfId="4" applyNumberFormat="1" applyFont="1" applyFill="1" applyAlignment="1" applyProtection="1">
      <alignment horizontal="left"/>
      <protection locked="0"/>
    </xf>
    <xf numFmtId="178" fontId="12" fillId="0" borderId="10" xfId="4" applyNumberFormat="1" applyFont="1" applyFill="1" applyBorder="1" applyAlignment="1" applyProtection="1">
      <alignment horizontal="right" wrapText="1"/>
      <protection locked="0"/>
    </xf>
    <xf numFmtId="180" fontId="13" fillId="0" borderId="10" xfId="4" applyNumberFormat="1" applyFont="1" applyFill="1" applyBorder="1" applyAlignment="1" applyProtection="1">
      <alignment horizontal="center" vertical="center" wrapText="1"/>
      <protection locked="0"/>
    </xf>
    <xf numFmtId="178" fontId="14" fillId="0" borderId="1" xfId="4" applyNumberFormat="1" applyFont="1" applyFill="1" applyBorder="1" applyAlignment="1" applyProtection="1">
      <alignment horizontal="center"/>
      <protection locked="0"/>
    </xf>
    <xf numFmtId="178" fontId="14" fillId="0" borderId="1" xfId="4" applyNumberFormat="1" applyFont="1" applyFill="1" applyBorder="1" applyAlignment="1" applyProtection="1">
      <alignment horizontal="center" wrapText="1"/>
      <protection locked="0"/>
    </xf>
    <xf numFmtId="180" fontId="15" fillId="0" borderId="1" xfId="28" applyNumberFormat="1" applyFont="1" applyFill="1" applyBorder="1" applyAlignment="1" applyProtection="1">
      <alignment horizontal="center" vertical="center" wrapText="1"/>
      <protection locked="0"/>
    </xf>
    <xf numFmtId="181" fontId="15" fillId="0" borderId="1" xfId="28" applyNumberFormat="1" applyFont="1" applyFill="1" applyBorder="1" applyAlignment="1" applyProtection="1">
      <alignment horizontal="center" vertical="center" wrapText="1"/>
      <protection locked="0"/>
    </xf>
    <xf numFmtId="178" fontId="6" fillId="0" borderId="1" xfId="4" applyNumberFormat="1" applyFont="1" applyFill="1" applyBorder="1" applyAlignment="1" applyProtection="1">
      <alignment wrapText="1"/>
      <protection locked="0"/>
    </xf>
    <xf numFmtId="178" fontId="6" fillId="0" borderId="1" xfId="4" applyNumberFormat="1" applyFont="1" applyFill="1" applyBorder="1" applyProtection="1">
      <protection locked="0"/>
    </xf>
    <xf numFmtId="180" fontId="13" fillId="0" borderId="1" xfId="4" applyNumberFormat="1" applyFont="1" applyFill="1" applyBorder="1" applyAlignment="1" applyProtection="1">
      <alignment horizontal="center" wrapText="1"/>
      <protection locked="0"/>
    </xf>
    <xf numFmtId="181" fontId="13" fillId="0" borderId="1" xfId="4" applyNumberFormat="1" applyFont="1" applyFill="1" applyBorder="1" applyAlignment="1" applyProtection="1">
      <alignment horizontal="center" wrapText="1"/>
      <protection locked="0"/>
    </xf>
    <xf numFmtId="178" fontId="6" fillId="2" borderId="1" xfId="4" applyNumberFormat="1" applyFont="1" applyFill="1" applyBorder="1" applyAlignment="1" applyProtection="1">
      <alignment wrapText="1"/>
      <protection locked="0"/>
    </xf>
    <xf numFmtId="178" fontId="6" fillId="2" borderId="1" xfId="4" applyNumberFormat="1" applyFont="1" applyFill="1" applyBorder="1" applyProtection="1">
      <protection locked="0"/>
    </xf>
    <xf numFmtId="180" fontId="13" fillId="2" borderId="1" xfId="4" applyNumberFormat="1" applyFont="1" applyFill="1" applyBorder="1" applyAlignment="1" applyProtection="1">
      <alignment horizontal="center" wrapText="1"/>
      <protection locked="0"/>
    </xf>
    <xf numFmtId="181" fontId="13" fillId="2" borderId="1" xfId="4" applyNumberFormat="1" applyFont="1" applyFill="1" applyBorder="1" applyAlignment="1" applyProtection="1">
      <alignment horizontal="center" wrapText="1"/>
      <protection locked="0"/>
    </xf>
    <xf numFmtId="178" fontId="6" fillId="3" borderId="1" xfId="4" applyNumberFormat="1" applyFont="1" applyFill="1" applyBorder="1" applyAlignment="1" applyProtection="1">
      <alignment wrapText="1"/>
      <protection locked="0"/>
    </xf>
    <xf numFmtId="178" fontId="6" fillId="3" borderId="1" xfId="4" applyNumberFormat="1" applyFont="1" applyFill="1" applyBorder="1" applyProtection="1">
      <protection locked="0"/>
    </xf>
    <xf numFmtId="180" fontId="13" fillId="3" borderId="1" xfId="4" applyNumberFormat="1" applyFont="1" applyFill="1" applyBorder="1" applyAlignment="1" applyProtection="1">
      <alignment horizontal="center" wrapText="1"/>
      <protection locked="0"/>
    </xf>
    <xf numFmtId="181" fontId="13" fillId="3" borderId="1" xfId="4" applyNumberFormat="1" applyFont="1" applyFill="1" applyBorder="1" applyAlignment="1" applyProtection="1">
      <alignment horizontal="center" wrapText="1"/>
      <protection locked="0"/>
    </xf>
    <xf numFmtId="180" fontId="13" fillId="5" borderId="1" xfId="4" applyNumberFormat="1" applyFont="1" applyFill="1" applyBorder="1" applyAlignment="1" applyProtection="1">
      <alignment horizontal="center" wrapText="1"/>
      <protection locked="0"/>
    </xf>
    <xf numFmtId="181" fontId="16" fillId="0" borderId="1" xfId="50" applyNumberFormat="1" applyFont="1" applyFill="1" applyBorder="1" applyAlignment="1">
      <alignment horizontal="center" vertical="center"/>
    </xf>
    <xf numFmtId="180" fontId="13" fillId="0" borderId="1" xfId="64" applyNumberFormat="1" applyFont="1" applyFill="1" applyBorder="1" applyAlignment="1" applyProtection="1">
      <alignment horizontal="center" wrapText="1"/>
      <protection locked="0"/>
    </xf>
    <xf numFmtId="180" fontId="16" fillId="0" borderId="1" xfId="50" applyNumberFormat="1" applyFont="1" applyFill="1" applyBorder="1" applyAlignment="1">
      <alignment horizontal="center" vertical="center"/>
    </xf>
    <xf numFmtId="180" fontId="13" fillId="0" borderId="1" xfId="64" applyNumberFormat="1" applyFont="1" applyFill="1" applyBorder="1" applyAlignment="1" applyProtection="1">
      <alignment horizontal="center"/>
      <protection locked="0"/>
    </xf>
    <xf numFmtId="181" fontId="13" fillId="0" borderId="1" xfId="64" applyNumberFormat="1" applyFont="1" applyFill="1" applyBorder="1" applyAlignment="1" applyProtection="1">
      <alignment horizontal="center"/>
      <protection locked="0"/>
    </xf>
    <xf numFmtId="181" fontId="17" fillId="0" borderId="1" xfId="4" applyNumberFormat="1" applyFont="1" applyFill="1" applyBorder="1" applyAlignment="1" applyProtection="1">
      <alignment horizontal="center" wrapText="1"/>
      <protection locked="0"/>
    </xf>
    <xf numFmtId="178" fontId="6" fillId="0" borderId="1" xfId="4" applyNumberFormat="1" applyFont="1" applyFill="1" applyBorder="1" applyAlignment="1" applyProtection="1">
      <protection locked="0"/>
    </xf>
    <xf numFmtId="181" fontId="16" fillId="0" borderId="1" xfId="50" applyNumberFormat="1" applyFont="1" applyBorder="1" applyAlignment="1">
      <alignment horizontal="center" vertical="center"/>
    </xf>
    <xf numFmtId="180" fontId="16" fillId="0" borderId="1" xfId="50" applyNumberFormat="1" applyFont="1" applyBorder="1" applyAlignment="1">
      <alignment horizontal="center" vertical="center"/>
    </xf>
    <xf numFmtId="0" fontId="18" fillId="0" borderId="1" xfId="50" applyFont="1" applyBorder="1">
      <alignment vertical="center"/>
    </xf>
    <xf numFmtId="0" fontId="18" fillId="0" borderId="1" xfId="50" applyFont="1" applyFill="1" applyBorder="1">
      <alignment vertical="center"/>
    </xf>
    <xf numFmtId="181" fontId="13" fillId="0" borderId="1" xfId="50" applyNumberFormat="1" applyFont="1" applyFill="1" applyBorder="1" applyAlignment="1">
      <alignment horizontal="center" vertical="center"/>
    </xf>
    <xf numFmtId="178" fontId="7" fillId="0" borderId="1" xfId="4" applyNumberFormat="1" applyFont="1" applyFill="1" applyBorder="1" applyAlignment="1" applyProtection="1">
      <alignment wrapText="1"/>
      <protection locked="0"/>
    </xf>
    <xf numFmtId="178" fontId="7" fillId="0" borderId="1" xfId="4" applyNumberFormat="1" applyFont="1" applyFill="1" applyBorder="1" applyProtection="1">
      <protection locked="0"/>
    </xf>
    <xf numFmtId="180" fontId="17" fillId="5" borderId="1" xfId="4" applyNumberFormat="1" applyFont="1" applyFill="1" applyBorder="1" applyAlignment="1" applyProtection="1">
      <alignment horizontal="center" wrapText="1"/>
      <protection locked="0"/>
    </xf>
    <xf numFmtId="181" fontId="17" fillId="0" borderId="1" xfId="65" applyNumberFormat="1" applyFont="1" applyFill="1" applyBorder="1" applyAlignment="1">
      <alignment horizontal="center" wrapText="1"/>
    </xf>
    <xf numFmtId="180" fontId="17" fillId="0" borderId="1" xfId="65" applyNumberFormat="1" applyFont="1" applyFill="1" applyBorder="1" applyAlignment="1">
      <alignment horizontal="center" wrapText="1"/>
    </xf>
    <xf numFmtId="49" fontId="18" fillId="0" borderId="12" xfId="50" applyNumberFormat="1" applyFont="1" applyFill="1" applyBorder="1" applyAlignment="1">
      <alignment vertical="center" wrapText="1"/>
    </xf>
    <xf numFmtId="49" fontId="18" fillId="0" borderId="12" xfId="50" applyNumberFormat="1" applyFont="1" applyFill="1" applyBorder="1">
      <alignment vertical="center"/>
    </xf>
    <xf numFmtId="181" fontId="13" fillId="0" borderId="3" xfId="34" applyNumberFormat="1" applyFont="1" applyFill="1" applyBorder="1" applyAlignment="1">
      <alignment horizontal="center" wrapText="1"/>
    </xf>
    <xf numFmtId="180" fontId="13" fillId="0" borderId="3" xfId="65" applyNumberFormat="1" applyFont="1" applyFill="1" applyBorder="1" applyAlignment="1">
      <alignment horizontal="center" wrapText="1"/>
    </xf>
    <xf numFmtId="180" fontId="13" fillId="0" borderId="3" xfId="34" applyNumberFormat="1" applyFont="1" applyFill="1" applyBorder="1" applyAlignment="1">
      <alignment horizontal="center" wrapText="1"/>
    </xf>
    <xf numFmtId="181" fontId="13" fillId="0" borderId="1" xfId="34" applyNumberFormat="1" applyFont="1" applyFill="1" applyBorder="1" applyAlignment="1">
      <alignment horizontal="center" wrapText="1"/>
    </xf>
    <xf numFmtId="180" fontId="13" fillId="0" borderId="1" xfId="34" applyNumberFormat="1" applyFont="1" applyFill="1" applyBorder="1" applyAlignment="1">
      <alignment horizontal="center" wrapText="1"/>
    </xf>
    <xf numFmtId="181" fontId="13" fillId="0" borderId="1" xfId="4" applyNumberFormat="1" applyFont="1" applyFill="1" applyBorder="1" applyAlignment="1" applyProtection="1">
      <alignment horizontal="center"/>
      <protection locked="0"/>
    </xf>
    <xf numFmtId="180" fontId="13" fillId="0" borderId="1" xfId="57" applyNumberFormat="1" applyFont="1" applyFill="1" applyBorder="1" applyAlignment="1" applyProtection="1">
      <alignment horizontal="center" vertical="center"/>
      <protection locked="0"/>
    </xf>
    <xf numFmtId="180" fontId="13" fillId="0" borderId="1" xfId="67" applyNumberFormat="1" applyFont="1" applyFill="1" applyBorder="1" applyAlignment="1">
      <alignment horizontal="center" vertical="center"/>
    </xf>
    <xf numFmtId="180" fontId="13" fillId="0" borderId="1" xfId="68" applyNumberFormat="1" applyFont="1" applyFill="1" applyBorder="1" applyAlignment="1" applyProtection="1">
      <alignment horizontal="center" vertical="center"/>
      <protection locked="0"/>
    </xf>
    <xf numFmtId="181" fontId="13" fillId="0" borderId="1" xfId="60" applyNumberFormat="1" applyFont="1" applyFill="1" applyBorder="1" applyAlignment="1">
      <alignment horizontal="center"/>
    </xf>
    <xf numFmtId="180" fontId="13" fillId="0" borderId="1" xfId="60" applyNumberFormat="1" applyFont="1" applyFill="1" applyBorder="1" applyAlignment="1">
      <alignment horizontal="center"/>
    </xf>
    <xf numFmtId="181" fontId="13" fillId="0" borderId="1" xfId="58" applyNumberFormat="1" applyFont="1" applyFill="1" applyBorder="1" applyAlignment="1">
      <alignment horizontal="center"/>
    </xf>
    <xf numFmtId="180" fontId="13" fillId="0" borderId="1" xfId="58" applyNumberFormat="1" applyFont="1" applyFill="1" applyBorder="1" applyAlignment="1">
      <alignment horizontal="center"/>
    </xf>
    <xf numFmtId="49" fontId="7" fillId="0" borderId="12" xfId="50" applyNumberFormat="1" applyFont="1" applyFill="1" applyBorder="1" applyAlignment="1">
      <alignment vertical="center" wrapText="1"/>
    </xf>
    <xf numFmtId="181" fontId="17" fillId="0" borderId="1" xfId="58" applyNumberFormat="1" applyFont="1" applyFill="1" applyBorder="1" applyAlignment="1">
      <alignment horizontal="center"/>
    </xf>
    <xf numFmtId="180" fontId="17" fillId="0" borderId="1" xfId="58" applyNumberFormat="1" applyFont="1" applyFill="1" applyBorder="1" applyAlignment="1">
      <alignment horizontal="center"/>
    </xf>
    <xf numFmtId="49" fontId="18" fillId="0" borderId="1" xfId="50" applyNumberFormat="1" applyFont="1" applyFill="1" applyBorder="1">
      <alignment vertical="center"/>
    </xf>
    <xf numFmtId="180" fontId="13" fillId="0" borderId="1" xfId="4" applyNumberFormat="1" applyFont="1" applyFill="1" applyBorder="1" applyAlignment="1" applyProtection="1">
      <alignment horizontal="center"/>
      <protection locked="0"/>
    </xf>
    <xf numFmtId="180" fontId="13" fillId="0" borderId="13" xfId="4" applyNumberFormat="1" applyFont="1" applyFill="1" applyBorder="1" applyAlignment="1" applyProtection="1">
      <alignment horizontal="center" wrapText="1"/>
      <protection locked="0"/>
    </xf>
    <xf numFmtId="181" fontId="13" fillId="0" borderId="13" xfId="58" applyNumberFormat="1" applyFont="1" applyFill="1" applyBorder="1" applyAlignment="1">
      <alignment horizontal="center"/>
    </xf>
    <xf numFmtId="180" fontId="13" fillId="0" borderId="13" xfId="58" applyNumberFormat="1" applyFont="1" applyFill="1" applyBorder="1" applyAlignment="1">
      <alignment horizontal="center"/>
    </xf>
    <xf numFmtId="49" fontId="6" fillId="3" borderId="14" xfId="62" applyNumberFormat="1" applyFont="1" applyFill="1" applyBorder="1" applyAlignment="1" applyProtection="1">
      <alignment horizontal="left" vertical="center" wrapText="1"/>
    </xf>
    <xf numFmtId="181" fontId="13" fillId="3" borderId="1" xfId="63" applyNumberFormat="1" applyFont="1" applyFill="1" applyBorder="1" applyAlignment="1">
      <alignment horizontal="center" wrapText="1"/>
    </xf>
    <xf numFmtId="180" fontId="13" fillId="3" borderId="1" xfId="63" applyNumberFormat="1" applyFont="1" applyFill="1" applyBorder="1" applyAlignment="1">
      <alignment horizontal="center" wrapText="1"/>
    </xf>
    <xf numFmtId="178" fontId="6" fillId="0" borderId="14" xfId="4" applyNumberFormat="1" applyFont="1" applyFill="1" applyBorder="1" applyAlignment="1" applyProtection="1">
      <alignment wrapText="1"/>
      <protection locked="0"/>
    </xf>
    <xf numFmtId="180" fontId="17" fillId="5" borderId="1" xfId="4" applyNumberFormat="1" applyFont="1" applyFill="1" applyBorder="1" applyAlignment="1" applyProtection="1">
      <alignment horizontal="center" vertical="center" wrapText="1"/>
      <protection locked="0"/>
    </xf>
    <xf numFmtId="181" fontId="13" fillId="0" borderId="1" xfId="63" applyNumberFormat="1" applyFont="1" applyFill="1" applyBorder="1" applyAlignment="1">
      <alignment horizontal="center" vertical="center" wrapText="1"/>
    </xf>
    <xf numFmtId="180" fontId="13" fillId="0" borderId="1" xfId="4" applyNumberFormat="1" applyFont="1" applyFill="1" applyBorder="1" applyAlignment="1" applyProtection="1">
      <alignment horizontal="center" vertical="center" wrapText="1"/>
      <protection locked="0"/>
    </xf>
    <xf numFmtId="180" fontId="13" fillId="5" borderId="1" xfId="4" applyNumberFormat="1" applyFont="1" applyFill="1" applyBorder="1" applyAlignment="1" applyProtection="1">
      <alignment horizontal="center" vertical="center" wrapText="1"/>
      <protection locked="0"/>
    </xf>
    <xf numFmtId="181" fontId="13" fillId="3" borderId="1" xfId="28" applyNumberFormat="1" applyFont="1" applyFill="1" applyBorder="1" applyAlignment="1" applyProtection="1">
      <alignment horizontal="center"/>
      <protection locked="0"/>
    </xf>
    <xf numFmtId="180" fontId="13" fillId="3" borderId="1" xfId="28" applyNumberFormat="1" applyFont="1" applyFill="1" applyBorder="1" applyAlignment="1" applyProtection="1">
      <alignment horizontal="center"/>
      <protection locked="0"/>
    </xf>
    <xf numFmtId="49" fontId="18" fillId="0" borderId="0" xfId="50" applyNumberFormat="1" applyFont="1" applyFill="1" applyBorder="1" applyAlignment="1">
      <alignment vertical="center" wrapText="1"/>
    </xf>
    <xf numFmtId="49" fontId="18" fillId="3" borderId="12" xfId="50" applyNumberFormat="1" applyFont="1" applyFill="1" applyBorder="1">
      <alignment vertical="center"/>
    </xf>
    <xf numFmtId="181" fontId="13" fillId="0" borderId="1" xfId="63" applyNumberFormat="1" applyFont="1" applyFill="1" applyBorder="1" applyAlignment="1">
      <alignment horizontal="center" wrapText="1"/>
    </xf>
    <xf numFmtId="49" fontId="18" fillId="0" borderId="12" xfId="50" applyNumberFormat="1" applyFont="1" applyFill="1" applyBorder="1" applyAlignment="1">
      <alignment horizontal="left"/>
    </xf>
    <xf numFmtId="181" fontId="13" fillId="3" borderId="1" xfId="65" applyNumberFormat="1" applyFont="1" applyFill="1" applyBorder="1" applyAlignment="1">
      <alignment horizontal="center" wrapText="1"/>
    </xf>
    <xf numFmtId="180" fontId="13" fillId="3" borderId="1" xfId="65" applyNumberFormat="1" applyFont="1" applyFill="1" applyBorder="1" applyAlignment="1">
      <alignment horizontal="center" wrapText="1"/>
    </xf>
    <xf numFmtId="181" fontId="13" fillId="0" borderId="1" xfId="65" applyNumberFormat="1" applyFont="1" applyFill="1" applyBorder="1" applyAlignment="1">
      <alignment horizontal="center" wrapText="1"/>
    </xf>
    <xf numFmtId="180" fontId="13" fillId="0" borderId="1" xfId="65" applyNumberFormat="1" applyFont="1" applyFill="1" applyBorder="1" applyAlignment="1">
      <alignment horizontal="center" wrapText="1"/>
    </xf>
    <xf numFmtId="180" fontId="13" fillId="0" borderId="2" xfId="0" applyNumberFormat="1" applyFont="1" applyFill="1" applyBorder="1" applyAlignment="1" applyProtection="1">
      <alignment horizontal="center" vertical="center" wrapText="1"/>
    </xf>
    <xf numFmtId="49" fontId="6" fillId="4" borderId="1" xfId="81" applyNumberFormat="1" applyFont="1" applyFill="1" applyBorder="1" applyAlignment="1" applyProtection="1">
      <alignment horizontal="left" vertical="center" wrapText="1"/>
      <protection locked="0"/>
    </xf>
    <xf numFmtId="180" fontId="13" fillId="0" borderId="10" xfId="4" applyNumberFormat="1" applyFont="1" applyFill="1" applyBorder="1" applyAlignment="1" applyProtection="1">
      <alignment horizontal="center" wrapText="1"/>
      <protection locked="0"/>
    </xf>
    <xf numFmtId="180" fontId="9" fillId="0" borderId="10" xfId="4" applyNumberFormat="1" applyFont="1" applyFill="1" applyBorder="1" applyAlignment="1" applyProtection="1">
      <alignment horizontal="center" wrapText="1"/>
      <protection locked="0"/>
    </xf>
    <xf numFmtId="180" fontId="17" fillId="0" borderId="1" xfId="4" applyNumberFormat="1" applyFont="1" applyFill="1" applyBorder="1" applyAlignment="1" applyProtection="1">
      <alignment horizontal="center" wrapText="1"/>
      <protection locked="0"/>
    </xf>
    <xf numFmtId="180" fontId="13" fillId="0" borderId="1" xfId="71" applyNumberFormat="1" applyFont="1" applyFill="1" applyBorder="1" applyAlignment="1" applyProtection="1">
      <alignment horizontal="center" vertical="center"/>
      <protection locked="0"/>
    </xf>
    <xf numFmtId="180" fontId="13" fillId="0" borderId="1" xfId="74" applyNumberFormat="1" applyFont="1" applyFill="1" applyBorder="1" applyAlignment="1" applyProtection="1">
      <alignment horizontal="center" vertical="center"/>
      <protection locked="0"/>
    </xf>
    <xf numFmtId="180" fontId="13" fillId="0" borderId="1" xfId="76" applyNumberFormat="1" applyFont="1" applyFill="1" applyBorder="1" applyAlignment="1" applyProtection="1">
      <alignment horizontal="center" vertical="center"/>
      <protection locked="0"/>
    </xf>
    <xf numFmtId="180" fontId="13" fillId="0" borderId="1" xfId="79" applyNumberFormat="1" applyFont="1" applyFill="1" applyBorder="1" applyAlignment="1" applyProtection="1">
      <alignment horizontal="center" vertical="center"/>
      <protection locked="0"/>
    </xf>
    <xf numFmtId="180" fontId="13" fillId="0" borderId="1" xfId="70" applyNumberFormat="1" applyFont="1" applyFill="1" applyBorder="1" applyAlignment="1" applyProtection="1">
      <alignment horizontal="center" vertical="center"/>
      <protection locked="0"/>
    </xf>
    <xf numFmtId="180" fontId="13" fillId="0" borderId="1" xfId="75" applyNumberFormat="1" applyFont="1" applyFill="1" applyBorder="1" applyAlignment="1">
      <alignment horizontal="center" vertical="center"/>
    </xf>
    <xf numFmtId="180" fontId="13" fillId="0" borderId="1" xfId="47" applyNumberFormat="1" applyFont="1" applyFill="1" applyBorder="1" applyAlignment="1" applyProtection="1">
      <alignment horizontal="center" vertical="center" wrapText="1"/>
    </xf>
    <xf numFmtId="180" fontId="13" fillId="0" borderId="2" xfId="47" applyNumberFormat="1" applyFont="1" applyFill="1" applyBorder="1" applyAlignment="1" applyProtection="1">
      <alignment horizontal="center" vertical="center" wrapText="1"/>
    </xf>
    <xf numFmtId="180" fontId="13" fillId="0" borderId="15" xfId="58" applyNumberFormat="1" applyFont="1" applyFill="1" applyBorder="1" applyAlignment="1">
      <alignment horizontal="center"/>
    </xf>
    <xf numFmtId="180" fontId="13" fillId="0" borderId="2" xfId="58" applyNumberFormat="1" applyFont="1" applyFill="1" applyBorder="1" applyAlignment="1">
      <alignment horizontal="center"/>
    </xf>
    <xf numFmtId="179" fontId="14" fillId="0" borderId="1" xfId="28" applyNumberFormat="1" applyFont="1" applyFill="1" applyBorder="1" applyAlignment="1" applyProtection="1">
      <alignment horizontal="center" vertical="center" wrapText="1"/>
      <protection locked="0"/>
    </xf>
    <xf numFmtId="179" fontId="6" fillId="0" borderId="1" xfId="4" applyNumberFormat="1" applyFont="1" applyFill="1" applyBorder="1" applyAlignment="1" applyProtection="1">
      <alignment horizontal="right"/>
      <protection locked="0"/>
    </xf>
    <xf numFmtId="179" fontId="7" fillId="0" borderId="1" xfId="4" applyNumberFormat="1" applyFont="1" applyFill="1" applyBorder="1" applyAlignment="1" applyProtection="1">
      <alignment horizontal="right"/>
      <protection locked="0"/>
    </xf>
    <xf numFmtId="180" fontId="13" fillId="0" borderId="1" xfId="0" applyNumberFormat="1" applyFont="1" applyFill="1" applyBorder="1" applyAlignment="1" applyProtection="1">
      <alignment horizontal="center" vertical="center" wrapText="1"/>
    </xf>
    <xf numFmtId="180" fontId="13" fillId="0" borderId="1" xfId="63" applyNumberFormat="1" applyFont="1" applyFill="1" applyBorder="1" applyAlignment="1">
      <alignment horizontal="center" wrapText="1"/>
    </xf>
    <xf numFmtId="178" fontId="6" fillId="3" borderId="13" xfId="4" applyNumberFormat="1" applyFont="1" applyFill="1" applyBorder="1" applyProtection="1">
      <protection locked="0"/>
    </xf>
    <xf numFmtId="180" fontId="13" fillId="3" borderId="13" xfId="4" applyNumberFormat="1" applyFont="1" applyFill="1" applyBorder="1" applyAlignment="1" applyProtection="1">
      <alignment horizontal="center" wrapText="1"/>
      <protection locked="0"/>
    </xf>
    <xf numFmtId="181" fontId="13" fillId="3" borderId="13" xfId="4" applyNumberFormat="1" applyFont="1" applyFill="1" applyBorder="1" applyAlignment="1" applyProtection="1">
      <alignment horizontal="center" wrapText="1"/>
      <protection locked="0"/>
    </xf>
    <xf numFmtId="49" fontId="18" fillId="4" borderId="0" xfId="50" applyNumberFormat="1" applyFont="1" applyFill="1" applyBorder="1" applyAlignment="1">
      <alignment vertical="center" wrapText="1"/>
    </xf>
    <xf numFmtId="49" fontId="18" fillId="4" borderId="1" xfId="50" applyNumberFormat="1" applyFont="1" applyFill="1" applyBorder="1">
      <alignment vertical="center"/>
    </xf>
    <xf numFmtId="180" fontId="13" fillId="4" borderId="1" xfId="4" applyNumberFormat="1" applyFont="1" applyFill="1" applyBorder="1" applyAlignment="1" applyProtection="1">
      <alignment horizontal="center" wrapText="1"/>
      <protection locked="0"/>
    </xf>
    <xf numFmtId="181" fontId="13" fillId="4" borderId="1" xfId="63" applyNumberFormat="1" applyFont="1" applyFill="1" applyBorder="1" applyAlignment="1">
      <alignment horizontal="center" wrapText="1"/>
    </xf>
    <xf numFmtId="180" fontId="13" fillId="4" borderId="1" xfId="63" applyNumberFormat="1" applyFont="1" applyFill="1" applyBorder="1" applyAlignment="1">
      <alignment horizontal="center" wrapText="1"/>
    </xf>
    <xf numFmtId="49" fontId="6" fillId="0" borderId="12" xfId="50" applyNumberFormat="1" applyFont="1" applyFill="1" applyBorder="1" applyAlignment="1">
      <alignment vertical="center" wrapText="1"/>
    </xf>
    <xf numFmtId="180" fontId="13" fillId="0" borderId="1" xfId="66" applyNumberFormat="1" applyFont="1" applyFill="1" applyBorder="1" applyAlignment="1" applyProtection="1">
      <alignment horizontal="center" vertical="center"/>
      <protection locked="0"/>
    </xf>
    <xf numFmtId="180" fontId="13" fillId="0" borderId="1" xfId="2" applyNumberFormat="1" applyFont="1" applyFill="1" applyBorder="1" applyAlignment="1">
      <alignment horizontal="center" vertical="center"/>
    </xf>
    <xf numFmtId="180" fontId="13" fillId="0" borderId="1" xfId="69" applyNumberFormat="1" applyFont="1" applyFill="1" applyBorder="1" applyAlignment="1" applyProtection="1">
      <alignment horizontal="center" vertical="center"/>
      <protection locked="0"/>
    </xf>
    <xf numFmtId="178" fontId="6" fillId="3" borderId="3" xfId="4" applyNumberFormat="1" applyFont="1" applyFill="1" applyBorder="1" applyAlignment="1" applyProtection="1">
      <alignment wrapText="1"/>
      <protection locked="0"/>
    </xf>
    <xf numFmtId="49" fontId="6" fillId="3" borderId="16" xfId="50" applyNumberFormat="1" applyFont="1" applyFill="1" applyBorder="1" applyAlignment="1">
      <alignment vertical="center" wrapText="1"/>
    </xf>
    <xf numFmtId="180" fontId="13" fillId="3" borderId="3" xfId="4" applyNumberFormat="1" applyFont="1" applyFill="1" applyBorder="1" applyAlignment="1" applyProtection="1">
      <alignment horizontal="center" wrapText="1"/>
      <protection locked="0"/>
    </xf>
    <xf numFmtId="181" fontId="13" fillId="3" borderId="3" xfId="63" applyNumberFormat="1" applyFont="1" applyFill="1" applyBorder="1" applyAlignment="1">
      <alignment horizontal="center" wrapText="1"/>
    </xf>
    <xf numFmtId="180" fontId="13" fillId="3" borderId="3" xfId="63" applyNumberFormat="1" applyFont="1" applyFill="1" applyBorder="1" applyAlignment="1">
      <alignment horizontal="center" wrapText="1"/>
    </xf>
    <xf numFmtId="181" fontId="17" fillId="0" borderId="1" xfId="64" applyNumberFormat="1" applyFont="1" applyFill="1" applyBorder="1" applyAlignment="1">
      <alignment horizontal="center" vertical="center"/>
    </xf>
    <xf numFmtId="180" fontId="13" fillId="0" borderId="1" xfId="64" applyNumberFormat="1" applyFont="1" applyFill="1" applyBorder="1" applyAlignment="1">
      <alignment horizontal="center" vertical="center"/>
    </xf>
    <xf numFmtId="181" fontId="13" fillId="0" borderId="1" xfId="64" applyNumberFormat="1" applyFont="1" applyFill="1" applyBorder="1" applyAlignment="1">
      <alignment horizontal="center" vertical="center"/>
    </xf>
    <xf numFmtId="180" fontId="17" fillId="0" borderId="1" xfId="64" applyNumberFormat="1" applyFont="1" applyFill="1" applyBorder="1" applyAlignment="1">
      <alignment horizontal="center" vertical="center"/>
    </xf>
    <xf numFmtId="178" fontId="7" fillId="3" borderId="13" xfId="4" applyNumberFormat="1" applyFont="1" applyFill="1" applyBorder="1" applyAlignment="1" applyProtection="1">
      <alignment wrapText="1"/>
      <protection locked="0"/>
    </xf>
    <xf numFmtId="49" fontId="7" fillId="3" borderId="1" xfId="50" applyNumberFormat="1" applyFont="1" applyFill="1" applyBorder="1">
      <alignment vertical="center"/>
    </xf>
    <xf numFmtId="180" fontId="17" fillId="3" borderId="1" xfId="4" applyNumberFormat="1" applyFont="1" applyFill="1" applyBorder="1" applyAlignment="1" applyProtection="1">
      <alignment horizontal="center" wrapText="1"/>
      <protection locked="0"/>
    </xf>
    <xf numFmtId="181" fontId="17" fillId="3" borderId="1" xfId="4" applyNumberFormat="1" applyFont="1" applyFill="1" applyBorder="1" applyAlignment="1" applyProtection="1">
      <alignment horizontal="center" wrapText="1"/>
      <protection locked="0"/>
    </xf>
    <xf numFmtId="180" fontId="17" fillId="3" borderId="13" xfId="4" applyNumberFormat="1" applyFont="1" applyFill="1" applyBorder="1" applyAlignment="1" applyProtection="1">
      <alignment horizontal="center" wrapText="1"/>
      <protection locked="0"/>
    </xf>
    <xf numFmtId="178" fontId="6" fillId="0" borderId="13" xfId="4" applyNumberFormat="1" applyFont="1" applyFill="1" applyBorder="1" applyAlignment="1" applyProtection="1">
      <alignment wrapText="1"/>
      <protection locked="0"/>
    </xf>
    <xf numFmtId="180" fontId="13" fillId="0" borderId="13" xfId="63" applyNumberFormat="1" applyFont="1" applyFill="1" applyBorder="1" applyAlignment="1">
      <alignment horizontal="center" wrapText="1"/>
    </xf>
    <xf numFmtId="178" fontId="6" fillId="3" borderId="13" xfId="4" applyNumberFormat="1" applyFont="1" applyFill="1" applyBorder="1" applyAlignment="1" applyProtection="1">
      <alignment wrapText="1"/>
      <protection locked="0"/>
    </xf>
    <xf numFmtId="49" fontId="18" fillId="3" borderId="1" xfId="50" applyNumberFormat="1" applyFont="1" applyFill="1" applyBorder="1">
      <alignment vertical="center"/>
    </xf>
    <xf numFmtId="49" fontId="18" fillId="0" borderId="17" xfId="50" applyNumberFormat="1" applyFont="1" applyFill="1" applyBorder="1">
      <alignment vertical="center"/>
    </xf>
    <xf numFmtId="180" fontId="13" fillId="5" borderId="13" xfId="4" applyNumberFormat="1" applyFont="1" applyFill="1" applyBorder="1" applyAlignment="1" applyProtection="1">
      <alignment horizontal="center" wrapText="1"/>
      <protection locked="0"/>
    </xf>
    <xf numFmtId="181" fontId="13" fillId="0" borderId="13" xfId="64" applyNumberFormat="1" applyFont="1" applyFill="1" applyBorder="1" applyAlignment="1">
      <alignment horizontal="center" vertical="center"/>
    </xf>
    <xf numFmtId="180" fontId="13" fillId="0" borderId="0" xfId="4" applyNumberFormat="1" applyFont="1" applyFill="1" applyAlignment="1" applyProtection="1">
      <alignment horizontal="center"/>
      <protection locked="0"/>
    </xf>
    <xf numFmtId="180" fontId="17" fillId="0" borderId="1" xfId="63" applyNumberFormat="1" applyFont="1" applyFill="1" applyBorder="1" applyAlignment="1">
      <alignment horizontal="center" wrapText="1"/>
    </xf>
    <xf numFmtId="180" fontId="13" fillId="0" borderId="1" xfId="73" applyNumberFormat="1" applyFont="1" applyFill="1" applyBorder="1" applyAlignment="1" applyProtection="1">
      <alignment horizontal="center" vertical="center"/>
      <protection locked="0"/>
    </xf>
    <xf numFmtId="180" fontId="13" fillId="0" borderId="1" xfId="20" applyNumberFormat="1" applyFont="1" applyFill="1" applyBorder="1" applyAlignment="1" applyProtection="1">
      <alignment horizontal="center" vertical="center"/>
      <protection locked="0"/>
    </xf>
    <xf numFmtId="180" fontId="13" fillId="0" borderId="1" xfId="78" applyNumberFormat="1" applyFont="1" applyFill="1" applyBorder="1" applyAlignment="1" applyProtection="1">
      <alignment horizontal="center" vertical="center"/>
      <protection locked="0"/>
    </xf>
    <xf numFmtId="180" fontId="13" fillId="0" borderId="1" xfId="80" applyNumberFormat="1" applyFont="1" applyFill="1" applyBorder="1" applyAlignment="1" applyProtection="1">
      <alignment horizontal="center" vertical="center"/>
      <protection locked="0"/>
    </xf>
    <xf numFmtId="180" fontId="13" fillId="0" borderId="1" xfId="72" applyNumberFormat="1" applyFont="1" applyFill="1" applyBorder="1" applyAlignment="1" applyProtection="1">
      <alignment horizontal="center" vertical="center"/>
      <protection locked="0"/>
    </xf>
    <xf numFmtId="180" fontId="13" fillId="0" borderId="1" xfId="77" applyNumberFormat="1" applyFont="1" applyFill="1" applyBorder="1" applyAlignment="1">
      <alignment horizontal="center" vertical="center"/>
    </xf>
    <xf numFmtId="176" fontId="6" fillId="0" borderId="5" xfId="62" applyNumberFormat="1" applyFont="1" applyFill="1" applyBorder="1" applyAlignment="1" applyProtection="1">
      <alignment horizontal="left" vertical="center" wrapText="1"/>
    </xf>
    <xf numFmtId="49" fontId="6" fillId="0" borderId="14" xfId="62" applyNumberFormat="1" applyFont="1" applyFill="1" applyBorder="1" applyAlignment="1" applyProtection="1">
      <alignment horizontal="left" vertical="center" wrapText="1"/>
    </xf>
    <xf numFmtId="0" fontId="6" fillId="0" borderId="1" xfId="81" applyFont="1" applyFill="1" applyBorder="1" applyAlignment="1">
      <alignment wrapText="1"/>
    </xf>
    <xf numFmtId="180" fontId="13" fillId="4" borderId="1" xfId="81" applyNumberFormat="1" applyFont="1" applyFill="1" applyBorder="1" applyAlignment="1">
      <alignment horizontal="center"/>
    </xf>
    <xf numFmtId="49" fontId="18" fillId="0" borderId="1" xfId="50" applyNumberFormat="1" applyFont="1" applyFill="1" applyBorder="1" applyAlignment="1">
      <alignment vertical="center" wrapText="1"/>
    </xf>
    <xf numFmtId="178" fontId="6" fillId="4" borderId="1" xfId="4" applyNumberFormat="1" applyFont="1" applyFill="1" applyBorder="1" applyAlignment="1" applyProtection="1">
      <alignment wrapText="1"/>
      <protection locked="0"/>
    </xf>
    <xf numFmtId="49" fontId="18" fillId="4" borderId="12" xfId="50" applyNumberFormat="1" applyFont="1" applyFill="1" applyBorder="1" applyAlignment="1">
      <alignment vertical="center" wrapText="1"/>
    </xf>
    <xf numFmtId="181" fontId="13" fillId="4" borderId="1" xfId="4" applyNumberFormat="1" applyFont="1" applyFill="1" applyBorder="1" applyAlignment="1" applyProtection="1">
      <alignment horizontal="center" wrapText="1"/>
      <protection locked="0"/>
    </xf>
    <xf numFmtId="180" fontId="16" fillId="4" borderId="14" xfId="0" applyNumberFormat="1" applyFont="1" applyFill="1" applyBorder="1" applyAlignment="1" applyProtection="1">
      <alignment horizontal="center" vertical="center" wrapText="1"/>
    </xf>
    <xf numFmtId="178" fontId="6" fillId="0" borderId="3" xfId="4" applyNumberFormat="1" applyFont="1" applyFill="1" applyBorder="1" applyProtection="1">
      <protection locked="0"/>
    </xf>
    <xf numFmtId="178" fontId="6" fillId="3" borderId="3" xfId="4" applyNumberFormat="1" applyFont="1" applyFill="1" applyBorder="1" applyProtection="1">
      <protection locked="0"/>
    </xf>
    <xf numFmtId="181" fontId="13" fillId="3" borderId="3" xfId="4" applyNumberFormat="1" applyFont="1" applyFill="1" applyBorder="1" applyAlignment="1" applyProtection="1">
      <alignment horizontal="center" wrapText="1"/>
      <protection locked="0"/>
    </xf>
    <xf numFmtId="178" fontId="6" fillId="0" borderId="1" xfId="4" applyNumberFormat="1" applyFont="1" applyFill="1" applyBorder="1" applyAlignment="1" applyProtection="1">
      <alignment horizontal="left" wrapText="1"/>
      <protection locked="0"/>
    </xf>
    <xf numFmtId="178" fontId="6" fillId="0" borderId="13" xfId="4" applyNumberFormat="1" applyFont="1" applyFill="1" applyBorder="1" applyAlignment="1" applyProtection="1">
      <alignment horizontal="left" wrapText="1"/>
      <protection locked="0"/>
    </xf>
    <xf numFmtId="178" fontId="6" fillId="0" borderId="13" xfId="4" applyNumberFormat="1" applyFont="1" applyFill="1" applyBorder="1" applyProtection="1">
      <protection locked="0"/>
    </xf>
    <xf numFmtId="181" fontId="13" fillId="0" borderId="13" xfId="4" applyNumberFormat="1" applyFont="1" applyFill="1" applyBorder="1" applyAlignment="1" applyProtection="1">
      <alignment horizontal="center" wrapText="1"/>
      <protection locked="0"/>
    </xf>
    <xf numFmtId="180" fontId="13" fillId="0" borderId="1" xfId="0" applyNumberFormat="1" applyFont="1" applyFill="1" applyBorder="1" applyAlignment="1">
      <alignment horizontal="center"/>
    </xf>
    <xf numFmtId="178" fontId="6" fillId="5" borderId="1" xfId="4" applyNumberFormat="1" applyFont="1" applyFill="1" applyBorder="1" applyAlignment="1" applyProtection="1">
      <alignment wrapText="1"/>
      <protection locked="0"/>
    </xf>
    <xf numFmtId="178" fontId="6" fillId="5" borderId="1" xfId="4" applyNumberFormat="1" applyFont="1" applyFill="1" applyBorder="1" applyProtection="1">
      <protection locked="0"/>
    </xf>
    <xf numFmtId="181" fontId="13" fillId="5" borderId="1" xfId="4" applyNumberFormat="1" applyFont="1" applyFill="1" applyBorder="1" applyAlignment="1" applyProtection="1">
      <alignment horizontal="center" wrapText="1"/>
      <protection locked="0"/>
    </xf>
    <xf numFmtId="180" fontId="13" fillId="0" borderId="1" xfId="28" applyNumberFormat="1" applyFont="1" applyFill="1" applyBorder="1" applyAlignment="1" applyProtection="1">
      <alignment horizontal="center"/>
      <protection locked="0"/>
    </xf>
    <xf numFmtId="178" fontId="7" fillId="0" borderId="1" xfId="4" applyNumberFormat="1" applyFont="1" applyFill="1" applyBorder="1" applyAlignment="1" applyProtection="1">
      <alignment horizontal="left" wrapText="1"/>
      <protection locked="0"/>
    </xf>
    <xf numFmtId="178" fontId="18" fillId="0" borderId="1" xfId="4" applyNumberFormat="1" applyFont="1" applyFill="1" applyBorder="1" applyAlignment="1" applyProtection="1">
      <alignment horizontal="left" wrapText="1"/>
      <protection locked="0"/>
    </xf>
    <xf numFmtId="180" fontId="16" fillId="0" borderId="1" xfId="0" applyNumberFormat="1" applyFont="1" applyFill="1" applyBorder="1" applyAlignment="1">
      <alignment horizontal="center" vertical="center"/>
    </xf>
    <xf numFmtId="178" fontId="7" fillId="0" borderId="1" xfId="4" applyNumberFormat="1" applyFont="1" applyFill="1" applyBorder="1" applyAlignment="1" applyProtection="1">
      <alignment horizontal="left" vertical="center" wrapText="1"/>
      <protection locked="0"/>
    </xf>
    <xf numFmtId="178" fontId="19" fillId="0" borderId="1" xfId="4" applyNumberFormat="1" applyFont="1" applyFill="1" applyBorder="1" applyAlignment="1" applyProtection="1">
      <alignment horizontal="left" wrapText="1"/>
      <protection locked="0"/>
    </xf>
    <xf numFmtId="182" fontId="13" fillId="5" borderId="1" xfId="39" applyNumberFormat="1" applyFont="1" applyFill="1" applyBorder="1" applyAlignment="1" applyProtection="1">
      <alignment horizontal="center"/>
      <protection locked="0"/>
    </xf>
    <xf numFmtId="180" fontId="13" fillId="5" borderId="1" xfId="39" applyNumberFormat="1" applyFont="1" applyFill="1" applyBorder="1" applyAlignment="1" applyProtection="1">
      <alignment horizontal="center"/>
      <protection locked="0"/>
    </xf>
    <xf numFmtId="180" fontId="13" fillId="0" borderId="1" xfId="39" applyNumberFormat="1" applyFont="1" applyFill="1" applyBorder="1" applyAlignment="1" applyProtection="1">
      <alignment horizontal="center"/>
      <protection locked="0"/>
    </xf>
    <xf numFmtId="178" fontId="6" fillId="0" borderId="1" xfId="4" applyNumberFormat="1" applyFont="1" applyFill="1" applyBorder="1" applyAlignment="1" applyProtection="1">
      <alignment horizontal="center" wrapText="1"/>
      <protection locked="0"/>
    </xf>
    <xf numFmtId="182" fontId="13" fillId="0" borderId="1" xfId="4" applyNumberFormat="1" applyFont="1" applyFill="1" applyBorder="1" applyAlignment="1" applyProtection="1">
      <alignment horizontal="center" wrapText="1"/>
      <protection locked="0"/>
    </xf>
    <xf numFmtId="181" fontId="13" fillId="0" borderId="1" xfId="28" applyNumberFormat="1" applyFont="1" applyFill="1" applyBorder="1" applyAlignment="1" applyProtection="1">
      <alignment horizontal="center"/>
      <protection locked="0"/>
    </xf>
    <xf numFmtId="182" fontId="13" fillId="0" borderId="1" xfId="28" applyNumberFormat="1" applyFont="1" applyFill="1" applyBorder="1" applyAlignment="1" applyProtection="1">
      <alignment horizontal="center"/>
      <protection locked="0"/>
    </xf>
    <xf numFmtId="180" fontId="13" fillId="0" borderId="1" xfId="81" applyNumberFormat="1" applyFont="1" applyFill="1" applyBorder="1" applyAlignment="1">
      <alignment horizontal="center"/>
    </xf>
    <xf numFmtId="180" fontId="16" fillId="0" borderId="14" xfId="0" applyNumberFormat="1" applyFont="1" applyFill="1" applyBorder="1" applyAlignment="1" applyProtection="1">
      <alignment horizontal="center" vertical="center" wrapText="1"/>
    </xf>
    <xf numFmtId="180" fontId="13" fillId="0" borderId="1" xfId="4" applyNumberFormat="1" applyFont="1" applyFill="1" applyBorder="1" applyAlignment="1" applyProtection="1">
      <alignment horizontal="center"/>
    </xf>
    <xf numFmtId="179" fontId="6" fillId="4" borderId="1" xfId="4" applyNumberFormat="1" applyFont="1" applyFill="1" applyBorder="1" applyAlignment="1" applyProtection="1">
      <alignment horizontal="right"/>
      <protection locked="0"/>
    </xf>
    <xf numFmtId="179" fontId="6" fillId="0" borderId="3" xfId="4" applyNumberFormat="1" applyFont="1" applyFill="1" applyBorder="1" applyAlignment="1" applyProtection="1">
      <alignment horizontal="right"/>
      <protection locked="0"/>
    </xf>
    <xf numFmtId="179" fontId="6" fillId="0" borderId="0" xfId="4" applyNumberFormat="1" applyFont="1" applyFill="1" applyBorder="1" applyAlignment="1" applyProtection="1">
      <alignment horizontal="right"/>
      <protection locked="0"/>
    </xf>
    <xf numFmtId="178" fontId="6" fillId="0" borderId="0" xfId="4" applyNumberFormat="1" applyFont="1" applyFill="1" applyBorder="1" applyAlignment="1" applyProtection="1">
      <alignment horizontal="right" wrapText="1"/>
      <protection locked="0"/>
    </xf>
    <xf numFmtId="179" fontId="6" fillId="0" borderId="13" xfId="4" applyNumberFormat="1" applyFont="1" applyFill="1" applyBorder="1" applyAlignment="1" applyProtection="1">
      <alignment horizontal="right"/>
      <protection locked="0"/>
    </xf>
    <xf numFmtId="179" fontId="6" fillId="0" borderId="1" xfId="65" applyNumberFormat="1" applyFont="1" applyFill="1" applyBorder="1" applyAlignment="1">
      <alignment horizontal="center" wrapText="1"/>
    </xf>
    <xf numFmtId="178" fontId="6" fillId="0" borderId="0" xfId="4" applyNumberFormat="1" applyFont="1" applyFill="1" applyBorder="1" applyAlignment="1" applyProtection="1">
      <alignment horizontal="center" wrapText="1"/>
      <protection locked="0"/>
    </xf>
    <xf numFmtId="182" fontId="13" fillId="5" borderId="1" xfId="4" applyNumberFormat="1" applyFont="1" applyFill="1" applyBorder="1" applyAlignment="1" applyProtection="1">
      <alignment horizontal="center" wrapText="1"/>
      <protection locked="0"/>
    </xf>
    <xf numFmtId="182" fontId="13" fillId="0" borderId="1" xfId="4" applyNumberFormat="1" applyFont="1" applyFill="1" applyBorder="1" applyAlignment="1" applyProtection="1">
      <alignment horizontal="center"/>
      <protection locked="0"/>
    </xf>
    <xf numFmtId="181" fontId="17" fillId="5" borderId="1" xfId="65" applyNumberFormat="1" applyFont="1" applyFill="1" applyBorder="1" applyAlignment="1">
      <alignment horizontal="center" wrapText="1"/>
    </xf>
    <xf numFmtId="180" fontId="13" fillId="5" borderId="1" xfId="65" applyNumberFormat="1" applyFont="1" applyFill="1" applyBorder="1" applyAlignment="1">
      <alignment horizontal="center" wrapText="1"/>
    </xf>
    <xf numFmtId="181" fontId="13" fillId="5" borderId="1" xfId="65" applyNumberFormat="1" applyFont="1" applyFill="1" applyBorder="1" applyAlignment="1">
      <alignment horizontal="center" wrapText="1"/>
    </xf>
    <xf numFmtId="182" fontId="13" fillId="5" borderId="1" xfId="28" applyNumberFormat="1" applyFont="1" applyFill="1" applyBorder="1" applyAlignment="1" applyProtection="1">
      <alignment horizontal="center"/>
      <protection locked="0"/>
    </xf>
    <xf numFmtId="181" fontId="13" fillId="0" borderId="1" xfId="0" applyNumberFormat="1" applyFont="1" applyFill="1" applyBorder="1" applyAlignment="1" applyProtection="1">
      <alignment horizontal="center" vertical="center" wrapText="1"/>
    </xf>
    <xf numFmtId="180" fontId="13" fillId="0" borderId="1" xfId="55" applyNumberFormat="1" applyFont="1" applyFill="1" applyBorder="1" applyAlignment="1">
      <alignment horizontal="center" wrapText="1"/>
    </xf>
    <xf numFmtId="181" fontId="13" fillId="0" borderId="1" xfId="55" applyNumberFormat="1" applyFont="1" applyFill="1" applyBorder="1" applyAlignment="1">
      <alignment horizontal="center" wrapText="1"/>
    </xf>
    <xf numFmtId="49" fontId="7" fillId="0" borderId="1" xfId="4" applyNumberFormat="1" applyFont="1" applyFill="1" applyBorder="1" applyAlignment="1" applyProtection="1">
      <alignment wrapText="1"/>
      <protection locked="0"/>
    </xf>
    <xf numFmtId="49" fontId="6" fillId="0" borderId="1" xfId="4" applyNumberFormat="1" applyFont="1" applyFill="1" applyBorder="1" applyAlignment="1" applyProtection="1">
      <alignment wrapText="1"/>
      <protection locked="0"/>
    </xf>
    <xf numFmtId="178" fontId="6" fillId="0" borderId="1" xfId="65" applyNumberFormat="1" applyFont="1" applyFill="1" applyBorder="1" applyAlignment="1">
      <alignment horizontal="right" wrapText="1"/>
    </xf>
  </cellXfs>
  <cellStyles count="82">
    <cellStyle name="常规" xfId="0" builtinId="0"/>
    <cellStyle name="货币[0]" xfId="1" builtinId="7"/>
    <cellStyle name="常规_4003_2015年结算单" xfId="2"/>
    <cellStyle name="输入" xfId="3" builtinId="20"/>
    <cellStyle name="常规_2004年资金算帐（年终结算）" xfId="4"/>
    <cellStyle name="20% - 强调文字颜色 3" xfId="5" builtinId="38"/>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_4006_2015年结算单"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1998年各县市结算单_2015年结算单" xfId="28"/>
    <cellStyle name="计算" xfId="29" builtinId="22"/>
    <cellStyle name="检查单元格" xfId="30" builtinId="23"/>
    <cellStyle name="20% - 强调文字颜色 6" xfId="31" builtinId="50"/>
    <cellStyle name="强调文字颜色 2" xfId="32" builtinId="33"/>
    <cellStyle name="链接单元格" xfId="33" builtinId="24"/>
    <cellStyle name="常规_2008结算办法" xfId="34"/>
    <cellStyle name="汇总" xfId="35" builtinId="25"/>
    <cellStyle name="好" xfId="36" builtinId="26"/>
    <cellStyle name="适中" xfId="37" builtinId="28"/>
    <cellStyle name="强调文字颜色 1" xfId="38" builtinId="29"/>
    <cellStyle name="常规_2004年财政总决算报表_2015年结算单" xfId="39"/>
    <cellStyle name="20% - 强调文字颜色 5" xfId="40" builtinId="46"/>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千位分隔[0]_2013年对账表120" xfId="47"/>
    <cellStyle name="20% - 强调文字颜色 4" xfId="48" builtinId="42"/>
    <cellStyle name="40% - 强调文字颜色 4" xfId="49" builtinId="43"/>
    <cellStyle name="常规 3 3" xfId="50"/>
    <cellStyle name="强调文字颜色 5" xfId="51" builtinId="45"/>
    <cellStyle name="常规 2 2" xfId="52"/>
    <cellStyle name="40% - 强调文字颜色 5" xfId="53" builtinId="47"/>
    <cellStyle name="60% - 强调文字颜色 5" xfId="54" builtinId="48"/>
    <cellStyle name="常规_2005年体制测算5.16" xfId="55"/>
    <cellStyle name="强调文字颜色 6" xfId="56" builtinId="49"/>
    <cellStyle name="常规_4002" xfId="57"/>
    <cellStyle name="常规_2013年对账表120_2015年结算单" xfId="58"/>
    <cellStyle name="40% - 强调文字颜色 6" xfId="59" builtinId="51"/>
    <cellStyle name="常规_2013年对账表120" xfId="60"/>
    <cellStyle name="60% - 强调文字颜色 6" xfId="61" builtinId="52"/>
    <cellStyle name="常规 2" xfId="62"/>
    <cellStyle name="常规_2005年体制测算5.16_2015年结算单" xfId="63"/>
    <cellStyle name="常规_2010年结算（结算38）_2015年结算单" xfId="64"/>
    <cellStyle name="常规_2008结算办法_2015年结算单" xfId="65"/>
    <cellStyle name="常规_4002_2015年结算单" xfId="66"/>
    <cellStyle name="常规_4003" xfId="67"/>
    <cellStyle name="常规_4004" xfId="68"/>
    <cellStyle name="常规_4004_2015年结算单" xfId="69"/>
    <cellStyle name="常规_4010" xfId="70"/>
    <cellStyle name="常规_4005" xfId="71"/>
    <cellStyle name="常规_4010_2015年结算单" xfId="72"/>
    <cellStyle name="常规_4005_2015年结算单" xfId="73"/>
    <cellStyle name="常规_4006" xfId="74"/>
    <cellStyle name="常规_4013" xfId="75"/>
    <cellStyle name="常规_4008" xfId="76"/>
    <cellStyle name="常规_4013_2015年结算单" xfId="77"/>
    <cellStyle name="常规_4008_2015年结算单" xfId="78"/>
    <cellStyle name="常规_4009" xfId="79"/>
    <cellStyle name="常规_4009_2015年结算单" xfId="80"/>
    <cellStyle name="常规_喀什地区2015年转移支付下达情况（明细）" xfId="8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25"/>
  <sheetViews>
    <sheetView workbookViewId="0">
      <pane xSplit="2" ySplit="3" topLeftCell="C189" activePane="bottomRight" state="frozen"/>
      <selection/>
      <selection pane="topRight"/>
      <selection pane="bottomLeft"/>
      <selection pane="bottomRight" activeCell="C196" sqref="C196"/>
    </sheetView>
  </sheetViews>
  <sheetFormatPr defaultColWidth="9" defaultRowHeight="15.75"/>
  <cols>
    <col min="1" max="1" width="28.375" style="45" customWidth="1"/>
    <col min="2" max="2" width="15.625" style="45" customWidth="1"/>
    <col min="3" max="3" width="12.375" style="46" customWidth="1"/>
    <col min="4" max="4" width="11.875" style="47" customWidth="1"/>
    <col min="5" max="6" width="10.625" style="46" customWidth="1"/>
    <col min="7" max="7" width="11.5" style="48" customWidth="1"/>
    <col min="8" max="17" width="10.625" style="48" customWidth="1"/>
    <col min="18" max="18" width="7" style="49" hidden="1" customWidth="1"/>
    <col min="19" max="16384" width="9" style="50"/>
  </cols>
  <sheetData>
    <row r="1" ht="33" customHeight="1" spans="1:18">
      <c r="A1" s="51" t="s">
        <v>0</v>
      </c>
      <c r="B1" s="51"/>
      <c r="C1" s="51"/>
      <c r="D1" s="51"/>
      <c r="E1" s="51"/>
      <c r="F1" s="51"/>
      <c r="G1" s="51"/>
      <c r="H1" s="51"/>
      <c r="I1" s="51"/>
      <c r="J1" s="51"/>
      <c r="K1" s="51"/>
      <c r="L1" s="51"/>
      <c r="M1" s="51"/>
      <c r="N1" s="51"/>
      <c r="O1" s="51"/>
      <c r="P1" s="51"/>
      <c r="Q1" s="51"/>
      <c r="R1" s="51"/>
    </row>
    <row r="2" ht="22.5" customHeight="1" spans="1:17">
      <c r="A2" s="52"/>
      <c r="B2" s="53"/>
      <c r="C2" s="53"/>
      <c r="D2" s="54" t="s">
        <v>1</v>
      </c>
      <c r="E2" s="54"/>
      <c r="F2" s="54"/>
      <c r="G2" s="54"/>
      <c r="H2" s="54"/>
      <c r="I2" s="46"/>
      <c r="J2" s="46"/>
      <c r="K2" s="46"/>
      <c r="L2" s="132" t="s">
        <v>2</v>
      </c>
      <c r="M2" s="133"/>
      <c r="N2" s="133"/>
      <c r="O2" s="133"/>
      <c r="P2" s="133"/>
      <c r="Q2" s="133"/>
    </row>
    <row r="3" s="27" customFormat="1" ht="27" spans="1:18">
      <c r="A3" s="55" t="s">
        <v>3</v>
      </c>
      <c r="B3" s="56" t="s">
        <v>4</v>
      </c>
      <c r="C3" s="57" t="s">
        <v>5</v>
      </c>
      <c r="D3" s="58" t="s">
        <v>6</v>
      </c>
      <c r="E3" s="57" t="s">
        <v>7</v>
      </c>
      <c r="F3" s="57" t="s">
        <v>8</v>
      </c>
      <c r="G3" s="57" t="s">
        <v>9</v>
      </c>
      <c r="H3" s="57" t="s">
        <v>10</v>
      </c>
      <c r="I3" s="57" t="s">
        <v>11</v>
      </c>
      <c r="J3" s="57" t="s">
        <v>12</v>
      </c>
      <c r="K3" s="57" t="s">
        <v>13</v>
      </c>
      <c r="L3" s="57" t="s">
        <v>14</v>
      </c>
      <c r="M3" s="57" t="s">
        <v>15</v>
      </c>
      <c r="N3" s="57" t="s">
        <v>16</v>
      </c>
      <c r="O3" s="57" t="s">
        <v>17</v>
      </c>
      <c r="P3" s="57" t="s">
        <v>18</v>
      </c>
      <c r="Q3" s="57" t="s">
        <v>19</v>
      </c>
      <c r="R3" s="145" t="s">
        <v>20</v>
      </c>
    </row>
    <row r="4" s="28" customFormat="1" ht="24.75" customHeight="1" spans="1:18">
      <c r="A4" s="59" t="s">
        <v>21</v>
      </c>
      <c r="B4" s="60"/>
      <c r="C4" s="61" t="e">
        <f t="shared" ref="C4:C11" si="0">SUM(D4:Q4)</f>
        <v>#VALUE!</v>
      </c>
      <c r="D4" s="62" t="e">
        <f t="shared" ref="D4:Q4" si="1">D5+D159+D163</f>
        <v>#VALUE!</v>
      </c>
      <c r="E4" s="61" t="e">
        <f t="shared" si="1"/>
        <v>#VALUE!</v>
      </c>
      <c r="F4" s="61" t="e">
        <f t="shared" si="1"/>
        <v>#VALUE!</v>
      </c>
      <c r="G4" s="61" t="e">
        <f t="shared" si="1"/>
        <v>#VALUE!</v>
      </c>
      <c r="H4" s="61" t="e">
        <f t="shared" si="1"/>
        <v>#VALUE!</v>
      </c>
      <c r="I4" s="61" t="e">
        <f t="shared" si="1"/>
        <v>#VALUE!</v>
      </c>
      <c r="J4" s="61" t="e">
        <f t="shared" si="1"/>
        <v>#VALUE!</v>
      </c>
      <c r="K4" s="61" t="e">
        <f t="shared" si="1"/>
        <v>#VALUE!</v>
      </c>
      <c r="L4" s="61" t="e">
        <f t="shared" si="1"/>
        <v>#VALUE!</v>
      </c>
      <c r="M4" s="61" t="e">
        <f t="shared" si="1"/>
        <v>#VALUE!</v>
      </c>
      <c r="N4" s="61" t="e">
        <f t="shared" si="1"/>
        <v>#VALUE!</v>
      </c>
      <c r="O4" s="61" t="e">
        <f t="shared" si="1"/>
        <v>#VALUE!</v>
      </c>
      <c r="P4" s="61" t="e">
        <f t="shared" si="1"/>
        <v>#VALUE!</v>
      </c>
      <c r="Q4" s="61" t="e">
        <f t="shared" si="1"/>
        <v>#VALUE!</v>
      </c>
      <c r="R4" s="146" t="e">
        <f t="shared" ref="R4:R32" si="2">SUM(F4:Q4)</f>
        <v>#VALUE!</v>
      </c>
    </row>
    <row r="5" s="29" customFormat="1" ht="24.75" customHeight="1" spans="1:18">
      <c r="A5" s="63" t="s">
        <v>22</v>
      </c>
      <c r="B5" s="64"/>
      <c r="C5" s="65" t="e">
        <f t="shared" ref="C5:Q5" si="3">C6+C13+C154</f>
        <v>#VALUE!</v>
      </c>
      <c r="D5" s="66" t="e">
        <f t="shared" si="3"/>
        <v>#VALUE!</v>
      </c>
      <c r="E5" s="65" t="e">
        <f t="shared" si="3"/>
        <v>#VALUE!</v>
      </c>
      <c r="F5" s="65" t="e">
        <f t="shared" si="3"/>
        <v>#VALUE!</v>
      </c>
      <c r="G5" s="65" t="e">
        <f t="shared" si="3"/>
        <v>#VALUE!</v>
      </c>
      <c r="H5" s="65" t="e">
        <f t="shared" si="3"/>
        <v>#VALUE!</v>
      </c>
      <c r="I5" s="65" t="e">
        <f t="shared" si="3"/>
        <v>#VALUE!</v>
      </c>
      <c r="J5" s="65" t="e">
        <f t="shared" si="3"/>
        <v>#VALUE!</v>
      </c>
      <c r="K5" s="65" t="e">
        <f t="shared" si="3"/>
        <v>#VALUE!</v>
      </c>
      <c r="L5" s="65" t="e">
        <f t="shared" si="3"/>
        <v>#VALUE!</v>
      </c>
      <c r="M5" s="65" t="e">
        <f t="shared" si="3"/>
        <v>#VALUE!</v>
      </c>
      <c r="N5" s="65" t="e">
        <f t="shared" si="3"/>
        <v>#VALUE!</v>
      </c>
      <c r="O5" s="65" t="e">
        <f t="shared" si="3"/>
        <v>#VALUE!</v>
      </c>
      <c r="P5" s="65" t="e">
        <f t="shared" si="3"/>
        <v>#VALUE!</v>
      </c>
      <c r="Q5" s="65" t="e">
        <f t="shared" si="3"/>
        <v>#VALUE!</v>
      </c>
      <c r="R5" s="146" t="e">
        <f t="shared" si="2"/>
        <v>#VALUE!</v>
      </c>
    </row>
    <row r="6" s="30" customFormat="1" ht="24.75" customHeight="1" spans="1:18">
      <c r="A6" s="67" t="s">
        <v>23</v>
      </c>
      <c r="B6" s="68"/>
      <c r="C6" s="69">
        <f t="shared" si="0"/>
        <v>37437</v>
      </c>
      <c r="D6" s="70">
        <f t="shared" ref="D6:Q6" si="4">SUM(D7:D11)</f>
        <v>10026</v>
      </c>
      <c r="E6" s="69">
        <f t="shared" si="4"/>
        <v>0</v>
      </c>
      <c r="F6" s="69">
        <f t="shared" si="4"/>
        <v>10479</v>
      </c>
      <c r="G6" s="69">
        <f t="shared" si="4"/>
        <v>2306</v>
      </c>
      <c r="H6" s="69">
        <f t="shared" si="4"/>
        <v>1521</v>
      </c>
      <c r="I6" s="69">
        <f t="shared" si="4"/>
        <v>865</v>
      </c>
      <c r="J6" s="69">
        <f t="shared" si="4"/>
        <v>1558</v>
      </c>
      <c r="K6" s="69">
        <f t="shared" si="4"/>
        <v>1281</v>
      </c>
      <c r="L6" s="69">
        <f t="shared" si="4"/>
        <v>2087</v>
      </c>
      <c r="M6" s="69">
        <f t="shared" si="4"/>
        <v>1820</v>
      </c>
      <c r="N6" s="69">
        <f t="shared" si="4"/>
        <v>1539</v>
      </c>
      <c r="O6" s="69">
        <f t="shared" si="4"/>
        <v>814</v>
      </c>
      <c r="P6" s="69">
        <f t="shared" si="4"/>
        <v>2693</v>
      </c>
      <c r="Q6" s="69">
        <f t="shared" si="4"/>
        <v>448</v>
      </c>
      <c r="R6" s="146">
        <f t="shared" si="2"/>
        <v>27411</v>
      </c>
    </row>
    <row r="7" s="31" customFormat="1" ht="24.75" customHeight="1" spans="1:18">
      <c r="A7" s="59" t="s">
        <v>24</v>
      </c>
      <c r="B7" s="60" t="s">
        <v>25</v>
      </c>
      <c r="C7" s="71">
        <f t="shared" si="0"/>
        <v>3305</v>
      </c>
      <c r="D7" s="72">
        <v>-895</v>
      </c>
      <c r="E7" s="73"/>
      <c r="F7" s="74">
        <v>1135</v>
      </c>
      <c r="G7" s="74">
        <v>618</v>
      </c>
      <c r="H7" s="74">
        <v>162</v>
      </c>
      <c r="I7" s="74">
        <v>147</v>
      </c>
      <c r="J7" s="74">
        <v>385</v>
      </c>
      <c r="K7" s="74">
        <v>155</v>
      </c>
      <c r="L7" s="74">
        <v>264</v>
      </c>
      <c r="M7" s="74">
        <v>547</v>
      </c>
      <c r="N7" s="74">
        <v>547</v>
      </c>
      <c r="O7" s="74">
        <v>117</v>
      </c>
      <c r="P7" s="74">
        <v>86</v>
      </c>
      <c r="Q7" s="74">
        <v>37</v>
      </c>
      <c r="R7" s="146">
        <f t="shared" si="2"/>
        <v>4200</v>
      </c>
    </row>
    <row r="8" s="31" customFormat="1" ht="24.75" customHeight="1" spans="1:18">
      <c r="A8" s="59" t="s">
        <v>26</v>
      </c>
      <c r="B8" s="60" t="s">
        <v>27</v>
      </c>
      <c r="C8" s="71">
        <f t="shared" si="0"/>
        <v>8467</v>
      </c>
      <c r="D8" s="62"/>
      <c r="E8" s="73"/>
      <c r="F8" s="74">
        <v>2272</v>
      </c>
      <c r="G8" s="74">
        <v>585</v>
      </c>
      <c r="H8" s="74">
        <v>784</v>
      </c>
      <c r="I8" s="74">
        <v>503</v>
      </c>
      <c r="J8" s="74">
        <v>458</v>
      </c>
      <c r="K8" s="74">
        <v>512</v>
      </c>
      <c r="L8" s="74">
        <v>781</v>
      </c>
      <c r="M8" s="74">
        <v>565</v>
      </c>
      <c r="N8" s="74">
        <v>759</v>
      </c>
      <c r="O8" s="74">
        <v>465</v>
      </c>
      <c r="P8" s="74">
        <v>407</v>
      </c>
      <c r="Q8" s="74">
        <v>376</v>
      </c>
      <c r="R8" s="146">
        <f t="shared" si="2"/>
        <v>8467</v>
      </c>
    </row>
    <row r="9" s="31" customFormat="1" ht="24.75" customHeight="1" spans="1:18">
      <c r="A9" s="59" t="s">
        <v>28</v>
      </c>
      <c r="B9" s="60" t="s">
        <v>29</v>
      </c>
      <c r="C9" s="71">
        <f t="shared" si="0"/>
        <v>1338</v>
      </c>
      <c r="D9" s="72">
        <v>390</v>
      </c>
      <c r="E9" s="75"/>
      <c r="F9" s="74">
        <v>918</v>
      </c>
      <c r="G9" s="74">
        <v>1</v>
      </c>
      <c r="H9" s="74">
        <v>2</v>
      </c>
      <c r="I9" s="74">
        <v>1</v>
      </c>
      <c r="J9" s="74">
        <v>5</v>
      </c>
      <c r="K9" s="74">
        <v>1</v>
      </c>
      <c r="L9" s="74">
        <v>2</v>
      </c>
      <c r="M9" s="74">
        <v>14</v>
      </c>
      <c r="N9" s="74">
        <v>0</v>
      </c>
      <c r="O9" s="74">
        <v>0</v>
      </c>
      <c r="P9" s="74">
        <v>1</v>
      </c>
      <c r="Q9" s="74">
        <v>3</v>
      </c>
      <c r="R9" s="146">
        <f t="shared" si="2"/>
        <v>948</v>
      </c>
    </row>
    <row r="10" s="31" customFormat="1" ht="24.75" customHeight="1" spans="1:18">
      <c r="A10" s="59" t="s">
        <v>30</v>
      </c>
      <c r="B10" s="60" t="s">
        <v>31</v>
      </c>
      <c r="C10" s="71">
        <f t="shared" si="0"/>
        <v>1527</v>
      </c>
      <c r="D10" s="76"/>
      <c r="E10" s="75"/>
      <c r="F10" s="74"/>
      <c r="G10" s="74">
        <v>5</v>
      </c>
      <c r="H10" s="74">
        <v>42</v>
      </c>
      <c r="I10" s="74"/>
      <c r="J10" s="74"/>
      <c r="K10" s="74">
        <v>108</v>
      </c>
      <c r="L10" s="74">
        <v>851</v>
      </c>
      <c r="M10" s="74">
        <v>453</v>
      </c>
      <c r="N10" s="74"/>
      <c r="O10" s="74">
        <v>11</v>
      </c>
      <c r="P10" s="74">
        <v>57</v>
      </c>
      <c r="Q10" s="74"/>
      <c r="R10" s="146">
        <f t="shared" si="2"/>
        <v>1527</v>
      </c>
    </row>
    <row r="11" s="28" customFormat="1" ht="24.75" customHeight="1" spans="1:18">
      <c r="A11" s="59" t="s">
        <v>32</v>
      </c>
      <c r="B11" s="60"/>
      <c r="C11" s="71">
        <f t="shared" si="0"/>
        <v>22800</v>
      </c>
      <c r="D11" s="77">
        <v>10531</v>
      </c>
      <c r="E11" s="61"/>
      <c r="F11" s="61">
        <v>6154</v>
      </c>
      <c r="G11" s="61">
        <v>1097</v>
      </c>
      <c r="H11" s="61">
        <v>531</v>
      </c>
      <c r="I11" s="61">
        <v>214</v>
      </c>
      <c r="J11" s="61">
        <v>710</v>
      </c>
      <c r="K11" s="61">
        <v>505</v>
      </c>
      <c r="L11" s="61">
        <v>189</v>
      </c>
      <c r="M11" s="61">
        <v>241</v>
      </c>
      <c r="N11" s="61">
        <v>233</v>
      </c>
      <c r="O11" s="61">
        <v>221</v>
      </c>
      <c r="P11" s="134">
        <v>2142</v>
      </c>
      <c r="Q11" s="61">
        <v>32</v>
      </c>
      <c r="R11" s="146">
        <f t="shared" si="2"/>
        <v>12269</v>
      </c>
    </row>
    <row r="12" s="28" customFormat="1" ht="24.75" customHeight="1" spans="1:18">
      <c r="A12" s="59"/>
      <c r="B12" s="59"/>
      <c r="C12" s="61"/>
      <c r="D12" s="62"/>
      <c r="E12" s="61">
        <v>0</v>
      </c>
      <c r="F12" s="61"/>
      <c r="G12" s="61"/>
      <c r="H12" s="61"/>
      <c r="I12" s="61"/>
      <c r="J12" s="61"/>
      <c r="K12" s="61"/>
      <c r="L12" s="61"/>
      <c r="M12" s="61"/>
      <c r="N12" s="61"/>
      <c r="O12" s="61"/>
      <c r="P12" s="61"/>
      <c r="Q12" s="61"/>
      <c r="R12" s="146">
        <f t="shared" si="2"/>
        <v>0</v>
      </c>
    </row>
    <row r="13" s="30" customFormat="1" ht="24.75" customHeight="1" spans="1:18">
      <c r="A13" s="67" t="s">
        <v>33</v>
      </c>
      <c r="B13" s="68"/>
      <c r="C13" s="69" t="e">
        <f t="shared" ref="C13:Q13" si="5">#VALUE!</f>
        <v>#VALUE!</v>
      </c>
      <c r="D13" s="70" t="e">
        <f t="shared" si="5"/>
        <v>#VALUE!</v>
      </c>
      <c r="E13" s="69" t="e">
        <f t="shared" si="5"/>
        <v>#VALUE!</v>
      </c>
      <c r="F13" s="69" t="e">
        <f t="shared" si="5"/>
        <v>#VALUE!</v>
      </c>
      <c r="G13" s="69" t="e">
        <f t="shared" si="5"/>
        <v>#VALUE!</v>
      </c>
      <c r="H13" s="69" t="e">
        <f t="shared" si="5"/>
        <v>#VALUE!</v>
      </c>
      <c r="I13" s="69" t="e">
        <f t="shared" si="5"/>
        <v>#VALUE!</v>
      </c>
      <c r="J13" s="69" t="e">
        <f t="shared" si="5"/>
        <v>#VALUE!</v>
      </c>
      <c r="K13" s="69" t="e">
        <f t="shared" si="5"/>
        <v>#VALUE!</v>
      </c>
      <c r="L13" s="69" t="e">
        <f t="shared" si="5"/>
        <v>#VALUE!</v>
      </c>
      <c r="M13" s="69" t="e">
        <f t="shared" si="5"/>
        <v>#VALUE!</v>
      </c>
      <c r="N13" s="69" t="e">
        <f t="shared" si="5"/>
        <v>#VALUE!</v>
      </c>
      <c r="O13" s="69" t="e">
        <f t="shared" si="5"/>
        <v>#VALUE!</v>
      </c>
      <c r="P13" s="69" t="e">
        <f t="shared" si="5"/>
        <v>#VALUE!</v>
      </c>
      <c r="Q13" s="69" t="e">
        <f t="shared" si="5"/>
        <v>#VALUE!</v>
      </c>
      <c r="R13" s="146" t="e">
        <f t="shared" si="2"/>
        <v>#VALUE!</v>
      </c>
    </row>
    <row r="14" s="30" customFormat="1" ht="24.75" customHeight="1" spans="1:18">
      <c r="A14" s="67" t="s">
        <v>34</v>
      </c>
      <c r="B14" s="68"/>
      <c r="C14" s="69">
        <f t="shared" ref="C14:Q14" si="6">SUM(C15:C20)</f>
        <v>58046</v>
      </c>
      <c r="D14" s="70">
        <f t="shared" si="6"/>
        <v>12695</v>
      </c>
      <c r="E14" s="69">
        <f t="shared" si="6"/>
        <v>0</v>
      </c>
      <c r="F14" s="69">
        <f t="shared" si="6"/>
        <v>2536</v>
      </c>
      <c r="G14" s="69">
        <f t="shared" si="6"/>
        <v>6208</v>
      </c>
      <c r="H14" s="69">
        <f t="shared" si="6"/>
        <v>3771</v>
      </c>
      <c r="I14" s="69">
        <f t="shared" si="6"/>
        <v>5427</v>
      </c>
      <c r="J14" s="69">
        <f t="shared" si="6"/>
        <v>4725</v>
      </c>
      <c r="K14" s="69">
        <f t="shared" si="6"/>
        <v>4679</v>
      </c>
      <c r="L14" s="69">
        <f t="shared" si="6"/>
        <v>3367</v>
      </c>
      <c r="M14" s="69">
        <f t="shared" si="6"/>
        <v>2876</v>
      </c>
      <c r="N14" s="69">
        <f t="shared" si="6"/>
        <v>2037</v>
      </c>
      <c r="O14" s="69">
        <f t="shared" si="6"/>
        <v>3364</v>
      </c>
      <c r="P14" s="69">
        <f t="shared" si="6"/>
        <v>3987</v>
      </c>
      <c r="Q14" s="69">
        <f t="shared" si="6"/>
        <v>2374</v>
      </c>
      <c r="R14" s="146">
        <f t="shared" si="2"/>
        <v>45351</v>
      </c>
    </row>
    <row r="15" s="28" customFormat="1" ht="24.75" customHeight="1" spans="1:18">
      <c r="A15" s="78" t="s">
        <v>35</v>
      </c>
      <c r="B15" s="60"/>
      <c r="C15" s="71">
        <f t="shared" ref="C15:C20" si="7">SUM(D15:Q15)</f>
        <v>38073</v>
      </c>
      <c r="D15" s="79">
        <v>7626</v>
      </c>
      <c r="E15" s="61"/>
      <c r="F15" s="80">
        <v>0</v>
      </c>
      <c r="G15" s="80">
        <v>4319</v>
      </c>
      <c r="H15" s="80">
        <v>2688</v>
      </c>
      <c r="I15" s="80">
        <v>4430</v>
      </c>
      <c r="J15" s="80">
        <v>3196</v>
      </c>
      <c r="K15" s="80">
        <v>3810</v>
      </c>
      <c r="L15" s="80">
        <v>2041</v>
      </c>
      <c r="M15" s="80">
        <v>1915</v>
      </c>
      <c r="N15" s="80">
        <v>414</v>
      </c>
      <c r="O15" s="80">
        <v>2553</v>
      </c>
      <c r="P15" s="80">
        <v>3188</v>
      </c>
      <c r="Q15" s="80">
        <v>1893</v>
      </c>
      <c r="R15" s="146">
        <f t="shared" si="2"/>
        <v>30447</v>
      </c>
    </row>
    <row r="16" s="28" customFormat="1" ht="24.75" customHeight="1" spans="1:18">
      <c r="A16" s="78" t="s">
        <v>36</v>
      </c>
      <c r="B16" s="81" t="s">
        <v>37</v>
      </c>
      <c r="C16" s="71">
        <f t="shared" si="7"/>
        <v>10840</v>
      </c>
      <c r="D16" s="79">
        <v>1029</v>
      </c>
      <c r="E16" s="61"/>
      <c r="F16" s="80">
        <v>2123</v>
      </c>
      <c r="G16" s="80">
        <v>1346</v>
      </c>
      <c r="H16" s="80">
        <v>756</v>
      </c>
      <c r="I16" s="80">
        <v>634</v>
      </c>
      <c r="J16" s="80">
        <v>1056</v>
      </c>
      <c r="K16" s="80">
        <v>589</v>
      </c>
      <c r="L16" s="80">
        <v>899</v>
      </c>
      <c r="M16" s="80">
        <v>671</v>
      </c>
      <c r="N16" s="80">
        <v>554</v>
      </c>
      <c r="O16" s="80">
        <v>495</v>
      </c>
      <c r="P16" s="80">
        <v>472</v>
      </c>
      <c r="Q16" s="80">
        <v>216</v>
      </c>
      <c r="R16" s="146">
        <f t="shared" si="2"/>
        <v>9811</v>
      </c>
    </row>
    <row r="17" s="28" customFormat="1" ht="24.75" customHeight="1" spans="1:18">
      <c r="A17" s="78" t="s">
        <v>38</v>
      </c>
      <c r="B17" s="82" t="s">
        <v>39</v>
      </c>
      <c r="C17" s="71">
        <f t="shared" si="7"/>
        <v>5241</v>
      </c>
      <c r="D17" s="79">
        <v>2367</v>
      </c>
      <c r="E17" s="61"/>
      <c r="F17" s="80">
        <v>243</v>
      </c>
      <c r="G17" s="80">
        <v>366</v>
      </c>
      <c r="H17" s="80">
        <v>257</v>
      </c>
      <c r="I17" s="80">
        <v>248</v>
      </c>
      <c r="J17" s="80">
        <v>301</v>
      </c>
      <c r="K17" s="80">
        <v>159</v>
      </c>
      <c r="L17" s="80">
        <v>274</v>
      </c>
      <c r="M17" s="80">
        <v>179</v>
      </c>
      <c r="N17" s="80">
        <v>242</v>
      </c>
      <c r="O17" s="80">
        <v>235</v>
      </c>
      <c r="P17" s="80">
        <v>229</v>
      </c>
      <c r="Q17" s="80">
        <v>141</v>
      </c>
      <c r="R17" s="146">
        <f t="shared" si="2"/>
        <v>2874</v>
      </c>
    </row>
    <row r="18" s="28" customFormat="1" ht="24.75" customHeight="1" spans="1:18">
      <c r="A18" s="78" t="s">
        <v>40</v>
      </c>
      <c r="B18" s="82" t="s">
        <v>41</v>
      </c>
      <c r="C18" s="71">
        <f t="shared" si="7"/>
        <v>1245</v>
      </c>
      <c r="D18" s="83">
        <v>1245</v>
      </c>
      <c r="E18" s="61"/>
      <c r="F18" s="61"/>
      <c r="G18" s="61"/>
      <c r="H18" s="61"/>
      <c r="I18" s="61"/>
      <c r="J18" s="61"/>
      <c r="K18" s="61"/>
      <c r="L18" s="61"/>
      <c r="M18" s="61"/>
      <c r="N18" s="61"/>
      <c r="O18" s="61"/>
      <c r="P18" s="61"/>
      <c r="Q18" s="61"/>
      <c r="R18" s="146">
        <f t="shared" si="2"/>
        <v>0</v>
      </c>
    </row>
    <row r="19" s="28" customFormat="1" ht="24.75" customHeight="1" spans="1:18">
      <c r="A19" s="78" t="s">
        <v>42</v>
      </c>
      <c r="B19" s="59" t="s">
        <v>43</v>
      </c>
      <c r="C19" s="71">
        <f t="shared" si="7"/>
        <v>723</v>
      </c>
      <c r="D19" s="72"/>
      <c r="E19" s="61"/>
      <c r="F19" s="74"/>
      <c r="G19" s="74"/>
      <c r="H19" s="74"/>
      <c r="I19" s="74"/>
      <c r="J19" s="74"/>
      <c r="K19" s="74"/>
      <c r="L19" s="74"/>
      <c r="M19" s="74"/>
      <c r="N19" s="74">
        <v>723</v>
      </c>
      <c r="O19" s="74"/>
      <c r="P19" s="74"/>
      <c r="Q19" s="74"/>
      <c r="R19" s="146">
        <f t="shared" si="2"/>
        <v>723</v>
      </c>
    </row>
    <row r="20" s="28" customFormat="1" ht="24.75" customHeight="1" spans="1:18">
      <c r="A20" s="78" t="s">
        <v>44</v>
      </c>
      <c r="B20" s="82" t="s">
        <v>45</v>
      </c>
      <c r="C20" s="71">
        <f t="shared" si="7"/>
        <v>1924</v>
      </c>
      <c r="D20" s="62">
        <v>428</v>
      </c>
      <c r="E20" s="61"/>
      <c r="F20" s="61">
        <v>170</v>
      </c>
      <c r="G20" s="61">
        <v>177</v>
      </c>
      <c r="H20" s="61">
        <v>70</v>
      </c>
      <c r="I20" s="61">
        <v>115</v>
      </c>
      <c r="J20" s="61">
        <v>172</v>
      </c>
      <c r="K20" s="61">
        <v>121</v>
      </c>
      <c r="L20" s="61">
        <v>153</v>
      </c>
      <c r="M20" s="61">
        <v>111</v>
      </c>
      <c r="N20" s="74">
        <v>104</v>
      </c>
      <c r="O20" s="61">
        <v>81</v>
      </c>
      <c r="P20" s="61">
        <v>98</v>
      </c>
      <c r="Q20" s="61">
        <v>124</v>
      </c>
      <c r="R20" s="146">
        <f t="shared" si="2"/>
        <v>1496</v>
      </c>
    </row>
    <row r="21" s="28" customFormat="1" ht="24.75" customHeight="1" spans="1:18">
      <c r="A21" s="59"/>
      <c r="B21" s="82"/>
      <c r="C21" s="71"/>
      <c r="D21" s="62"/>
      <c r="E21" s="61"/>
      <c r="F21" s="61"/>
      <c r="G21" s="61"/>
      <c r="H21" s="61"/>
      <c r="I21" s="61"/>
      <c r="J21" s="61"/>
      <c r="K21" s="61"/>
      <c r="L21" s="61"/>
      <c r="M21" s="61"/>
      <c r="N21" s="61"/>
      <c r="O21" s="61"/>
      <c r="P21" s="61"/>
      <c r="Q21" s="61"/>
      <c r="R21" s="146">
        <f t="shared" si="2"/>
        <v>0</v>
      </c>
    </row>
    <row r="22" s="30" customFormat="1" ht="24.75" customHeight="1" spans="1:18">
      <c r="A22" s="67" t="s">
        <v>46</v>
      </c>
      <c r="B22" s="68"/>
      <c r="C22" s="69">
        <f t="shared" ref="C22:C36" si="8">SUM(D22:Q22)</f>
        <v>595983</v>
      </c>
      <c r="D22" s="70">
        <f t="shared" ref="D22:Q22" si="9">SUM(D23:D36)</f>
        <v>90679</v>
      </c>
      <c r="E22" s="69">
        <f t="shared" si="9"/>
        <v>19000</v>
      </c>
      <c r="F22" s="69">
        <f t="shared" si="9"/>
        <v>43576</v>
      </c>
      <c r="G22" s="69">
        <f t="shared" si="9"/>
        <v>93369</v>
      </c>
      <c r="H22" s="69">
        <f t="shared" si="9"/>
        <v>39719</v>
      </c>
      <c r="I22" s="69">
        <f t="shared" si="9"/>
        <v>37413</v>
      </c>
      <c r="J22" s="69">
        <f t="shared" si="9"/>
        <v>56487</v>
      </c>
      <c r="K22" s="69">
        <f t="shared" si="9"/>
        <v>44899</v>
      </c>
      <c r="L22" s="69">
        <f t="shared" si="9"/>
        <v>45182</v>
      </c>
      <c r="M22" s="69">
        <f t="shared" si="9"/>
        <v>28819</v>
      </c>
      <c r="N22" s="69">
        <f t="shared" si="9"/>
        <v>24685</v>
      </c>
      <c r="O22" s="69">
        <f t="shared" si="9"/>
        <v>34092</v>
      </c>
      <c r="P22" s="69">
        <f t="shared" si="9"/>
        <v>23994</v>
      </c>
      <c r="Q22" s="69">
        <f t="shared" si="9"/>
        <v>14069</v>
      </c>
      <c r="R22" s="146">
        <f t="shared" si="2"/>
        <v>486304</v>
      </c>
    </row>
    <row r="23" s="32" customFormat="1" ht="24.75" customHeight="1" spans="1:18">
      <c r="A23" s="84" t="s">
        <v>47</v>
      </c>
      <c r="B23" s="85" t="s">
        <v>48</v>
      </c>
      <c r="C23" s="86">
        <f t="shared" si="8"/>
        <v>222976</v>
      </c>
      <c r="D23" s="87">
        <v>30111</v>
      </c>
      <c r="E23" s="88"/>
      <c r="F23" s="88">
        <v>4168</v>
      </c>
      <c r="G23" s="88">
        <v>44647</v>
      </c>
      <c r="H23" s="88">
        <v>15790</v>
      </c>
      <c r="I23" s="88">
        <v>14546</v>
      </c>
      <c r="J23" s="88">
        <v>25404</v>
      </c>
      <c r="K23" s="88">
        <v>20260</v>
      </c>
      <c r="L23" s="88">
        <v>20747</v>
      </c>
      <c r="M23" s="88">
        <v>9839</v>
      </c>
      <c r="N23" s="88">
        <v>7884</v>
      </c>
      <c r="O23" s="88">
        <v>14611</v>
      </c>
      <c r="P23" s="88">
        <v>8525</v>
      </c>
      <c r="Q23" s="88">
        <v>6444</v>
      </c>
      <c r="R23" s="147">
        <f t="shared" si="2"/>
        <v>192865</v>
      </c>
    </row>
    <row r="24" s="33" customFormat="1" ht="24.75" customHeight="1" spans="1:18">
      <c r="A24" s="89" t="s">
        <v>49</v>
      </c>
      <c r="B24" s="90" t="s">
        <v>50</v>
      </c>
      <c r="C24" s="86">
        <f t="shared" si="8"/>
        <v>16693</v>
      </c>
      <c r="D24" s="91">
        <v>1419</v>
      </c>
      <c r="E24" s="92"/>
      <c r="F24" s="93">
        <v>1886</v>
      </c>
      <c r="G24" s="93">
        <v>2483</v>
      </c>
      <c r="H24" s="93">
        <v>1204</v>
      </c>
      <c r="I24" s="93">
        <v>1317</v>
      </c>
      <c r="J24" s="93">
        <v>1649</v>
      </c>
      <c r="K24" s="93">
        <v>1283</v>
      </c>
      <c r="L24" s="93">
        <v>1304</v>
      </c>
      <c r="M24" s="93">
        <v>972</v>
      </c>
      <c r="N24" s="93">
        <v>869</v>
      </c>
      <c r="O24" s="93">
        <v>1034</v>
      </c>
      <c r="P24" s="93">
        <v>855</v>
      </c>
      <c r="Q24" s="93">
        <v>418</v>
      </c>
      <c r="R24" s="146">
        <f t="shared" si="2"/>
        <v>15274</v>
      </c>
    </row>
    <row r="25" s="33" customFormat="1" ht="24.75" customHeight="1" spans="1:18">
      <c r="A25" s="89" t="s">
        <v>51</v>
      </c>
      <c r="B25" s="90" t="s">
        <v>52</v>
      </c>
      <c r="C25" s="86">
        <f t="shared" si="8"/>
        <v>17732</v>
      </c>
      <c r="D25" s="94">
        <v>1468</v>
      </c>
      <c r="E25" s="92"/>
      <c r="F25" s="95">
        <v>1950</v>
      </c>
      <c r="G25" s="95">
        <v>2699</v>
      </c>
      <c r="H25" s="95">
        <v>1282</v>
      </c>
      <c r="I25" s="95">
        <v>1387</v>
      </c>
      <c r="J25" s="95">
        <v>1752</v>
      </c>
      <c r="K25" s="95">
        <v>1410</v>
      </c>
      <c r="L25" s="95">
        <v>1447</v>
      </c>
      <c r="M25" s="95">
        <v>1004</v>
      </c>
      <c r="N25" s="95">
        <v>908</v>
      </c>
      <c r="O25" s="95">
        <v>1098</v>
      </c>
      <c r="P25" s="95">
        <v>894</v>
      </c>
      <c r="Q25" s="95">
        <v>433</v>
      </c>
      <c r="R25" s="146">
        <f t="shared" si="2"/>
        <v>16264</v>
      </c>
    </row>
    <row r="26" s="33" customFormat="1" ht="24.75" customHeight="1" spans="1:18">
      <c r="A26" s="89" t="s">
        <v>53</v>
      </c>
      <c r="B26" s="90" t="s">
        <v>54</v>
      </c>
      <c r="C26" s="86">
        <f t="shared" si="8"/>
        <v>31367</v>
      </c>
      <c r="D26" s="94">
        <v>4513</v>
      </c>
      <c r="E26" s="92"/>
      <c r="F26" s="95">
        <v>3534</v>
      </c>
      <c r="G26" s="95">
        <v>5417</v>
      </c>
      <c r="H26" s="95">
        <v>2016</v>
      </c>
      <c r="I26" s="95">
        <v>1958</v>
      </c>
      <c r="J26" s="95">
        <v>3207</v>
      </c>
      <c r="K26" s="95">
        <v>2388</v>
      </c>
      <c r="L26" s="95">
        <v>2581</v>
      </c>
      <c r="M26" s="95">
        <v>1377</v>
      </c>
      <c r="N26" s="95">
        <v>1198</v>
      </c>
      <c r="O26" s="95">
        <v>1583</v>
      </c>
      <c r="P26" s="95">
        <v>1187</v>
      </c>
      <c r="Q26" s="95">
        <v>408</v>
      </c>
      <c r="R26" s="146">
        <f t="shared" si="2"/>
        <v>26854</v>
      </c>
    </row>
    <row r="27" s="33" customFormat="1" ht="24.75" customHeight="1" spans="1:18">
      <c r="A27" s="89" t="s">
        <v>55</v>
      </c>
      <c r="B27" s="90" t="s">
        <v>56</v>
      </c>
      <c r="C27" s="86">
        <f t="shared" si="8"/>
        <v>66752</v>
      </c>
      <c r="D27" s="96">
        <v>5690</v>
      </c>
      <c r="E27" s="92"/>
      <c r="F27" s="97">
        <v>7848</v>
      </c>
      <c r="G27" s="98">
        <v>9924</v>
      </c>
      <c r="H27" s="99">
        <v>4950</v>
      </c>
      <c r="I27" s="135">
        <v>5038</v>
      </c>
      <c r="J27" s="136">
        <v>6218</v>
      </c>
      <c r="K27" s="137">
        <v>5174</v>
      </c>
      <c r="L27" s="137">
        <v>5206</v>
      </c>
      <c r="M27" s="138">
        <v>4064</v>
      </c>
      <c r="N27" s="139">
        <v>3412</v>
      </c>
      <c r="O27" s="140">
        <v>4336</v>
      </c>
      <c r="P27" s="140">
        <v>3228</v>
      </c>
      <c r="Q27" s="140">
        <v>1664</v>
      </c>
      <c r="R27" s="146">
        <f t="shared" si="2"/>
        <v>61062</v>
      </c>
    </row>
    <row r="28" s="33" customFormat="1" ht="24.75" customHeight="1" spans="1:18">
      <c r="A28" s="89" t="s">
        <v>57</v>
      </c>
      <c r="B28" s="90" t="s">
        <v>58</v>
      </c>
      <c r="C28" s="86">
        <f t="shared" si="8"/>
        <v>121196</v>
      </c>
      <c r="D28" s="100">
        <v>10503</v>
      </c>
      <c r="E28" s="92"/>
      <c r="F28" s="101">
        <v>13747</v>
      </c>
      <c r="G28" s="101">
        <v>17509</v>
      </c>
      <c r="H28" s="101">
        <v>9387</v>
      </c>
      <c r="I28" s="101">
        <v>8859</v>
      </c>
      <c r="J28" s="101">
        <v>11640</v>
      </c>
      <c r="K28" s="101">
        <v>9293</v>
      </c>
      <c r="L28" s="101">
        <v>9031</v>
      </c>
      <c r="M28" s="101">
        <v>7479</v>
      </c>
      <c r="N28" s="101">
        <v>6837</v>
      </c>
      <c r="O28" s="101">
        <v>7997</v>
      </c>
      <c r="P28" s="101">
        <v>5621</v>
      </c>
      <c r="Q28" s="101">
        <v>3293</v>
      </c>
      <c r="R28" s="146">
        <f t="shared" si="2"/>
        <v>110693</v>
      </c>
    </row>
    <row r="29" s="34" customFormat="1" ht="24.75" customHeight="1" spans="1:18">
      <c r="A29" s="89" t="s">
        <v>59</v>
      </c>
      <c r="B29" s="60" t="s">
        <v>60</v>
      </c>
      <c r="C29" s="86">
        <f t="shared" si="8"/>
        <v>1428</v>
      </c>
      <c r="D29" s="102">
        <v>700</v>
      </c>
      <c r="E29" s="103"/>
      <c r="F29" s="103">
        <v>108</v>
      </c>
      <c r="G29" s="103">
        <v>84</v>
      </c>
      <c r="H29" s="103">
        <v>60</v>
      </c>
      <c r="I29" s="103">
        <v>40</v>
      </c>
      <c r="J29" s="103">
        <v>64</v>
      </c>
      <c r="K29" s="103">
        <v>92</v>
      </c>
      <c r="L29" s="103">
        <v>72</v>
      </c>
      <c r="M29" s="103">
        <v>76</v>
      </c>
      <c r="N29" s="103">
        <v>20</v>
      </c>
      <c r="O29" s="103">
        <v>44</v>
      </c>
      <c r="P29" s="103">
        <v>20</v>
      </c>
      <c r="Q29" s="103">
        <v>48</v>
      </c>
      <c r="R29" s="146">
        <f t="shared" si="2"/>
        <v>728</v>
      </c>
    </row>
    <row r="30" s="35" customFormat="1" ht="24.75" customHeight="1" spans="1:18">
      <c r="A30" s="104" t="s">
        <v>61</v>
      </c>
      <c r="B30" s="85" t="s">
        <v>62</v>
      </c>
      <c r="C30" s="86">
        <f t="shared" si="8"/>
        <v>17397</v>
      </c>
      <c r="D30" s="105">
        <v>17397</v>
      </c>
      <c r="E30" s="106"/>
      <c r="F30" s="106"/>
      <c r="G30" s="106"/>
      <c r="H30" s="106"/>
      <c r="I30" s="106"/>
      <c r="J30" s="106"/>
      <c r="K30" s="106"/>
      <c r="L30" s="106"/>
      <c r="M30" s="106"/>
      <c r="N30" s="106"/>
      <c r="O30" s="106"/>
      <c r="P30" s="106"/>
      <c r="Q30" s="106"/>
      <c r="R30" s="147">
        <f t="shared" si="2"/>
        <v>0</v>
      </c>
    </row>
    <row r="31" s="31" customFormat="1" ht="24.75" customHeight="1" spans="1:18">
      <c r="A31" s="89" t="s">
        <v>63</v>
      </c>
      <c r="B31" s="107" t="s">
        <v>64</v>
      </c>
      <c r="C31" s="86">
        <f t="shared" si="8"/>
        <v>56800</v>
      </c>
      <c r="D31" s="96">
        <v>15946</v>
      </c>
      <c r="E31" s="108"/>
      <c r="F31" s="108">
        <v>5966</v>
      </c>
      <c r="G31" s="108">
        <v>7248</v>
      </c>
      <c r="H31" s="108">
        <v>3524</v>
      </c>
      <c r="I31" s="108">
        <v>2966</v>
      </c>
      <c r="J31" s="108">
        <v>4598</v>
      </c>
      <c r="K31" s="141">
        <v>3360</v>
      </c>
      <c r="L31" s="141">
        <v>3248</v>
      </c>
      <c r="M31" s="141">
        <v>2320</v>
      </c>
      <c r="N31" s="141">
        <v>2412</v>
      </c>
      <c r="O31" s="141">
        <v>2256</v>
      </c>
      <c r="P31" s="142">
        <v>2102</v>
      </c>
      <c r="Q31" s="142">
        <v>854</v>
      </c>
      <c r="R31" s="146">
        <f t="shared" si="2"/>
        <v>40854</v>
      </c>
    </row>
    <row r="32" s="34" customFormat="1" ht="24.75" customHeight="1" spans="1:18">
      <c r="A32" s="89" t="s">
        <v>65</v>
      </c>
      <c r="B32" s="107" t="s">
        <v>66</v>
      </c>
      <c r="C32" s="86">
        <f t="shared" si="8"/>
        <v>13600</v>
      </c>
      <c r="D32" s="102">
        <v>2932</v>
      </c>
      <c r="E32" s="103"/>
      <c r="F32" s="74">
        <v>1416</v>
      </c>
      <c r="G32" s="74">
        <v>1728</v>
      </c>
      <c r="H32" s="74">
        <v>852</v>
      </c>
      <c r="I32" s="74">
        <v>780</v>
      </c>
      <c r="J32" s="74">
        <v>1308</v>
      </c>
      <c r="K32" s="74">
        <v>900</v>
      </c>
      <c r="L32" s="74">
        <v>852</v>
      </c>
      <c r="M32" s="74">
        <v>624</v>
      </c>
      <c r="N32" s="74">
        <v>696</v>
      </c>
      <c r="O32" s="74">
        <v>720</v>
      </c>
      <c r="P32" s="74">
        <v>552</v>
      </c>
      <c r="Q32" s="74">
        <v>240</v>
      </c>
      <c r="R32" s="146">
        <f t="shared" si="2"/>
        <v>10668</v>
      </c>
    </row>
    <row r="33" s="34" customFormat="1" ht="24.75" customHeight="1" spans="1:18">
      <c r="A33" s="89" t="s">
        <v>67</v>
      </c>
      <c r="B33" s="107" t="s">
        <v>68</v>
      </c>
      <c r="C33" s="71">
        <f t="shared" si="8"/>
        <v>525</v>
      </c>
      <c r="D33" s="102"/>
      <c r="E33" s="103"/>
      <c r="F33" s="74">
        <v>140</v>
      </c>
      <c r="G33" s="74">
        <v>77</v>
      </c>
      <c r="H33" s="74">
        <v>31</v>
      </c>
      <c r="I33" s="74">
        <v>25</v>
      </c>
      <c r="J33" s="74">
        <v>31</v>
      </c>
      <c r="K33" s="74">
        <v>35</v>
      </c>
      <c r="L33" s="74">
        <v>33</v>
      </c>
      <c r="M33" s="74">
        <v>51</v>
      </c>
      <c r="N33" s="74">
        <v>21</v>
      </c>
      <c r="O33" s="74">
        <v>20</v>
      </c>
      <c r="P33" s="74">
        <v>48</v>
      </c>
      <c r="Q33" s="74">
        <v>13</v>
      </c>
      <c r="R33" s="146"/>
    </row>
    <row r="34" s="34" customFormat="1" ht="24.75" customHeight="1" spans="1:18">
      <c r="A34" s="89" t="s">
        <v>69</v>
      </c>
      <c r="B34" s="107" t="s">
        <v>70</v>
      </c>
      <c r="C34" s="71">
        <f t="shared" si="8"/>
        <v>10517</v>
      </c>
      <c r="D34" s="102"/>
      <c r="E34" s="103"/>
      <c r="F34" s="103">
        <v>2813</v>
      </c>
      <c r="G34" s="103">
        <v>1553</v>
      </c>
      <c r="H34" s="103">
        <v>623</v>
      </c>
      <c r="I34" s="103">
        <v>497</v>
      </c>
      <c r="J34" s="103">
        <v>616</v>
      </c>
      <c r="K34" s="103">
        <v>704</v>
      </c>
      <c r="L34" s="103">
        <v>661</v>
      </c>
      <c r="M34" s="103">
        <v>1013</v>
      </c>
      <c r="N34" s="103">
        <v>428</v>
      </c>
      <c r="O34" s="103">
        <v>393</v>
      </c>
      <c r="P34" s="103">
        <v>962</v>
      </c>
      <c r="Q34" s="103">
        <v>254</v>
      </c>
      <c r="R34" s="146">
        <f t="shared" ref="R34:R44" si="10">SUM(F34:Q34)</f>
        <v>10517</v>
      </c>
    </row>
    <row r="35" s="34" customFormat="1" ht="24.75" customHeight="1" spans="1:18">
      <c r="A35" s="89" t="s">
        <v>69</v>
      </c>
      <c r="B35" s="107" t="s">
        <v>71</v>
      </c>
      <c r="C35" s="71">
        <f t="shared" si="8"/>
        <v>1900</v>
      </c>
      <c r="D35" s="102"/>
      <c r="E35" s="103">
        <v>1900</v>
      </c>
      <c r="F35" s="103"/>
      <c r="G35" s="103"/>
      <c r="H35" s="103"/>
      <c r="I35" s="103"/>
      <c r="J35" s="103"/>
      <c r="K35" s="103"/>
      <c r="L35" s="103"/>
      <c r="M35" s="103"/>
      <c r="N35" s="103"/>
      <c r="O35" s="103"/>
      <c r="P35" s="103"/>
      <c r="Q35" s="103"/>
      <c r="R35" s="146">
        <f t="shared" si="10"/>
        <v>0</v>
      </c>
    </row>
    <row r="36" s="34" customFormat="1" ht="24.75" customHeight="1" spans="1:18">
      <c r="A36" s="89" t="s">
        <v>69</v>
      </c>
      <c r="B36" s="107" t="s">
        <v>72</v>
      </c>
      <c r="C36" s="71">
        <f t="shared" si="8"/>
        <v>17100</v>
      </c>
      <c r="D36" s="102"/>
      <c r="E36" s="103">
        <v>17100</v>
      </c>
      <c r="F36" s="103"/>
      <c r="G36" s="103"/>
      <c r="H36" s="103"/>
      <c r="I36" s="103"/>
      <c r="J36" s="103"/>
      <c r="K36" s="103"/>
      <c r="L36" s="103"/>
      <c r="M36" s="103"/>
      <c r="N36" s="103"/>
      <c r="O36" s="103"/>
      <c r="P36" s="103"/>
      <c r="Q36" s="103"/>
      <c r="R36" s="146">
        <f t="shared" si="10"/>
        <v>0</v>
      </c>
    </row>
    <row r="37" s="34" customFormat="1" ht="24.75" customHeight="1" spans="1:18">
      <c r="A37" s="89"/>
      <c r="B37" s="107"/>
      <c r="C37" s="109"/>
      <c r="D37" s="110"/>
      <c r="E37" s="111"/>
      <c r="F37" s="111"/>
      <c r="G37" s="111"/>
      <c r="H37" s="111"/>
      <c r="I37" s="111"/>
      <c r="J37" s="111"/>
      <c r="K37" s="143"/>
      <c r="L37" s="143"/>
      <c r="M37" s="143"/>
      <c r="N37" s="143"/>
      <c r="O37" s="143"/>
      <c r="P37" s="144"/>
      <c r="Q37" s="144"/>
      <c r="R37" s="146">
        <f t="shared" si="10"/>
        <v>0</v>
      </c>
    </row>
    <row r="38" s="30" customFormat="1" ht="24.75" customHeight="1" spans="1:18">
      <c r="A38" s="67" t="s">
        <v>73</v>
      </c>
      <c r="B38" s="112"/>
      <c r="C38" s="69">
        <f t="shared" ref="C38:C51" si="11">SUM(D38:Q38)</f>
        <v>352904</v>
      </c>
      <c r="D38" s="113">
        <f>SUM(D39:D40)</f>
        <v>0</v>
      </c>
      <c r="E38" s="114">
        <f>SUM(E39:E40)</f>
        <v>0</v>
      </c>
      <c r="F38" s="114">
        <f t="shared" ref="F38:Q38" si="12">SUM(F39:F47)</f>
        <v>23605</v>
      </c>
      <c r="G38" s="114">
        <f t="shared" si="12"/>
        <v>61380</v>
      </c>
      <c r="H38" s="114">
        <f t="shared" si="12"/>
        <v>34104</v>
      </c>
      <c r="I38" s="114">
        <f t="shared" si="12"/>
        <v>26824</v>
      </c>
      <c r="J38" s="114">
        <f t="shared" si="12"/>
        <v>43399</v>
      </c>
      <c r="K38" s="114">
        <f t="shared" si="12"/>
        <v>36908</v>
      </c>
      <c r="L38" s="114">
        <f t="shared" si="12"/>
        <v>26143</v>
      </c>
      <c r="M38" s="114">
        <f t="shared" si="12"/>
        <v>20681</v>
      </c>
      <c r="N38" s="114">
        <f t="shared" si="12"/>
        <v>17174</v>
      </c>
      <c r="O38" s="114">
        <f t="shared" si="12"/>
        <v>31067</v>
      </c>
      <c r="P38" s="114">
        <f t="shared" si="12"/>
        <v>20686</v>
      </c>
      <c r="Q38" s="114">
        <f t="shared" si="12"/>
        <v>10933</v>
      </c>
      <c r="R38" s="146">
        <f t="shared" si="10"/>
        <v>352904</v>
      </c>
    </row>
    <row r="39" s="31" customFormat="1" ht="24.75" customHeight="1" spans="1:18">
      <c r="A39" s="115" t="s">
        <v>74</v>
      </c>
      <c r="B39" s="115" t="s">
        <v>75</v>
      </c>
      <c r="C39" s="116">
        <f t="shared" si="11"/>
        <v>69671</v>
      </c>
      <c r="D39" s="117"/>
      <c r="E39" s="118"/>
      <c r="F39" s="118">
        <v>6502</v>
      </c>
      <c r="G39" s="118">
        <v>12550</v>
      </c>
      <c r="H39" s="118">
        <v>5999</v>
      </c>
      <c r="I39" s="118">
        <v>4683</v>
      </c>
      <c r="J39" s="118">
        <v>7616</v>
      </c>
      <c r="K39" s="118">
        <v>8137</v>
      </c>
      <c r="L39" s="118">
        <v>6401</v>
      </c>
      <c r="M39" s="118">
        <v>3756</v>
      </c>
      <c r="N39" s="118">
        <v>3464</v>
      </c>
      <c r="O39" s="118">
        <v>5455</v>
      </c>
      <c r="P39" s="118">
        <v>3664</v>
      </c>
      <c r="Q39" s="118">
        <v>1444</v>
      </c>
      <c r="R39" s="146">
        <f t="shared" si="10"/>
        <v>69671</v>
      </c>
    </row>
    <row r="40" s="31" customFormat="1" ht="24.75" customHeight="1" spans="1:18">
      <c r="A40" s="115" t="s">
        <v>76</v>
      </c>
      <c r="B40" s="115" t="s">
        <v>77</v>
      </c>
      <c r="C40" s="116">
        <f t="shared" si="11"/>
        <v>2137</v>
      </c>
      <c r="D40" s="117"/>
      <c r="E40" s="118"/>
      <c r="F40" s="118">
        <v>204</v>
      </c>
      <c r="G40" s="118">
        <v>367</v>
      </c>
      <c r="H40" s="118">
        <v>247</v>
      </c>
      <c r="I40" s="118">
        <v>192</v>
      </c>
      <c r="J40" s="118">
        <v>197</v>
      </c>
      <c r="K40" s="118">
        <v>308</v>
      </c>
      <c r="L40" s="118">
        <v>102</v>
      </c>
      <c r="M40" s="118">
        <v>127</v>
      </c>
      <c r="N40" s="118">
        <v>103</v>
      </c>
      <c r="O40" s="118">
        <v>125</v>
      </c>
      <c r="P40" s="118">
        <v>111</v>
      </c>
      <c r="Q40" s="118">
        <v>54</v>
      </c>
      <c r="R40" s="146">
        <f t="shared" si="10"/>
        <v>2137</v>
      </c>
    </row>
    <row r="41" s="31" customFormat="1" ht="24.75" customHeight="1" spans="1:18">
      <c r="A41" s="115" t="s">
        <v>78</v>
      </c>
      <c r="B41" s="115" t="s">
        <v>79</v>
      </c>
      <c r="C41" s="116">
        <f t="shared" si="11"/>
        <v>7926</v>
      </c>
      <c r="D41" s="117"/>
      <c r="E41" s="118"/>
      <c r="F41" s="118">
        <v>757</v>
      </c>
      <c r="G41" s="118">
        <v>1360</v>
      </c>
      <c r="H41" s="118">
        <v>917</v>
      </c>
      <c r="I41" s="118">
        <v>711</v>
      </c>
      <c r="J41" s="118">
        <v>732</v>
      </c>
      <c r="K41" s="118">
        <v>1144</v>
      </c>
      <c r="L41" s="118">
        <v>380</v>
      </c>
      <c r="M41" s="118">
        <v>470</v>
      </c>
      <c r="N41" s="118">
        <v>383</v>
      </c>
      <c r="O41" s="118">
        <v>462</v>
      </c>
      <c r="P41" s="118">
        <v>412</v>
      </c>
      <c r="Q41" s="118">
        <v>198</v>
      </c>
      <c r="R41" s="146">
        <f t="shared" si="10"/>
        <v>7926</v>
      </c>
    </row>
    <row r="42" s="31" customFormat="1" ht="24.75" customHeight="1" spans="1:18">
      <c r="A42" s="115" t="s">
        <v>80</v>
      </c>
      <c r="B42" s="115" t="s">
        <v>81</v>
      </c>
      <c r="C42" s="116">
        <f t="shared" si="11"/>
        <v>2320</v>
      </c>
      <c r="D42" s="117"/>
      <c r="E42" s="118"/>
      <c r="F42" s="118">
        <v>214</v>
      </c>
      <c r="G42" s="118">
        <v>511</v>
      </c>
      <c r="H42" s="118">
        <v>208</v>
      </c>
      <c r="I42" s="118">
        <v>123</v>
      </c>
      <c r="J42" s="118">
        <v>281</v>
      </c>
      <c r="K42" s="118">
        <v>283</v>
      </c>
      <c r="L42" s="118">
        <v>169</v>
      </c>
      <c r="M42" s="118">
        <v>134</v>
      </c>
      <c r="N42" s="118">
        <v>116</v>
      </c>
      <c r="O42" s="118">
        <v>155</v>
      </c>
      <c r="P42" s="118">
        <v>89</v>
      </c>
      <c r="Q42" s="118">
        <v>37</v>
      </c>
      <c r="R42" s="146">
        <f t="shared" si="10"/>
        <v>2320</v>
      </c>
    </row>
    <row r="43" s="31" customFormat="1" ht="24.75" customHeight="1" spans="1:18">
      <c r="A43" s="115" t="s">
        <v>82</v>
      </c>
      <c r="B43" s="115" t="s">
        <v>83</v>
      </c>
      <c r="C43" s="116">
        <f t="shared" si="11"/>
        <v>9056</v>
      </c>
      <c r="D43" s="117"/>
      <c r="E43" s="118"/>
      <c r="F43" s="118">
        <v>929</v>
      </c>
      <c r="G43" s="118">
        <v>1283</v>
      </c>
      <c r="H43" s="118">
        <v>273</v>
      </c>
      <c r="I43" s="118">
        <v>918</v>
      </c>
      <c r="J43" s="118">
        <v>1862</v>
      </c>
      <c r="K43" s="118">
        <v>1168</v>
      </c>
      <c r="L43" s="118">
        <v>772</v>
      </c>
      <c r="M43" s="118">
        <v>374</v>
      </c>
      <c r="N43" s="118">
        <v>285</v>
      </c>
      <c r="O43" s="118">
        <v>482</v>
      </c>
      <c r="P43" s="118">
        <v>533</v>
      </c>
      <c r="Q43" s="118">
        <v>177</v>
      </c>
      <c r="R43" s="146">
        <f t="shared" si="10"/>
        <v>9056</v>
      </c>
    </row>
    <row r="44" s="31" customFormat="1" ht="24.75" customHeight="1" spans="1:18">
      <c r="A44" s="115" t="s">
        <v>84</v>
      </c>
      <c r="B44" s="115" t="s">
        <v>85</v>
      </c>
      <c r="C44" s="119">
        <f t="shared" si="11"/>
        <v>214268</v>
      </c>
      <c r="D44" s="117"/>
      <c r="E44" s="118"/>
      <c r="F44" s="118">
        <v>12702</v>
      </c>
      <c r="G44" s="118">
        <v>36851</v>
      </c>
      <c r="H44" s="118">
        <v>21519</v>
      </c>
      <c r="I44" s="118">
        <v>16469</v>
      </c>
      <c r="J44" s="118">
        <v>26842</v>
      </c>
      <c r="K44" s="118">
        <v>20983</v>
      </c>
      <c r="L44" s="118">
        <v>14867</v>
      </c>
      <c r="M44" s="118">
        <v>12912</v>
      </c>
      <c r="N44" s="118">
        <v>10508</v>
      </c>
      <c r="O44" s="118">
        <v>20156</v>
      </c>
      <c r="P44" s="118">
        <v>13063</v>
      </c>
      <c r="Q44" s="118">
        <v>7396</v>
      </c>
      <c r="R44" s="146">
        <f t="shared" si="10"/>
        <v>214268</v>
      </c>
    </row>
    <row r="45" s="31" customFormat="1" ht="24.75" customHeight="1" spans="1:18">
      <c r="A45" s="115" t="s">
        <v>86</v>
      </c>
      <c r="B45" s="115" t="s">
        <v>87</v>
      </c>
      <c r="C45" s="119">
        <f t="shared" si="11"/>
        <v>982</v>
      </c>
      <c r="D45" s="117"/>
      <c r="E45" s="118"/>
      <c r="F45" s="118">
        <v>93</v>
      </c>
      <c r="G45" s="118">
        <v>176</v>
      </c>
      <c r="H45" s="118">
        <v>116</v>
      </c>
      <c r="I45" s="118">
        <v>89</v>
      </c>
      <c r="J45" s="118">
        <v>89</v>
      </c>
      <c r="K45" s="118">
        <v>137</v>
      </c>
      <c r="L45" s="118">
        <v>51</v>
      </c>
      <c r="M45" s="118">
        <v>58</v>
      </c>
      <c r="N45" s="118">
        <v>42</v>
      </c>
      <c r="O45" s="118">
        <v>51</v>
      </c>
      <c r="P45" s="118">
        <v>52</v>
      </c>
      <c r="Q45" s="118">
        <v>28</v>
      </c>
      <c r="R45" s="146"/>
    </row>
    <row r="46" s="31" customFormat="1" ht="24.75" customHeight="1" spans="1:18">
      <c r="A46" s="115" t="s">
        <v>88</v>
      </c>
      <c r="B46" s="115" t="s">
        <v>89</v>
      </c>
      <c r="C46" s="119">
        <f t="shared" si="11"/>
        <v>4422</v>
      </c>
      <c r="D46" s="117"/>
      <c r="E46" s="118"/>
      <c r="F46" s="118">
        <v>397</v>
      </c>
      <c r="G46" s="118">
        <v>803</v>
      </c>
      <c r="H46" s="118">
        <v>437</v>
      </c>
      <c r="I46" s="118">
        <v>238</v>
      </c>
      <c r="J46" s="118">
        <v>598</v>
      </c>
      <c r="K46" s="118">
        <v>534</v>
      </c>
      <c r="L46" s="118">
        <v>312</v>
      </c>
      <c r="M46" s="118">
        <v>261</v>
      </c>
      <c r="N46" s="118">
        <v>249</v>
      </c>
      <c r="O46" s="118">
        <v>314</v>
      </c>
      <c r="P46" s="118">
        <v>196</v>
      </c>
      <c r="Q46" s="118">
        <v>83</v>
      </c>
      <c r="R46" s="146"/>
    </row>
    <row r="47" s="31" customFormat="1" ht="24.75" customHeight="1" spans="1:18">
      <c r="A47" s="115" t="s">
        <v>84</v>
      </c>
      <c r="B47" s="115" t="s">
        <v>90</v>
      </c>
      <c r="C47" s="119">
        <f t="shared" si="11"/>
        <v>42122</v>
      </c>
      <c r="D47" s="117"/>
      <c r="E47" s="118"/>
      <c r="F47" s="118">
        <v>1807</v>
      </c>
      <c r="G47" s="118">
        <v>7479</v>
      </c>
      <c r="H47" s="118">
        <v>4388</v>
      </c>
      <c r="I47" s="118">
        <v>3401</v>
      </c>
      <c r="J47" s="118">
        <v>5182</v>
      </c>
      <c r="K47" s="118">
        <v>4214</v>
      </c>
      <c r="L47" s="118">
        <v>3089</v>
      </c>
      <c r="M47" s="118">
        <v>2589</v>
      </c>
      <c r="N47" s="118">
        <v>2024</v>
      </c>
      <c r="O47" s="118">
        <v>3867</v>
      </c>
      <c r="P47" s="118">
        <v>2566</v>
      </c>
      <c r="Q47" s="118">
        <v>1516</v>
      </c>
      <c r="R47" s="146"/>
    </row>
    <row r="48" s="30" customFormat="1" ht="24.75" customHeight="1" spans="1:18">
      <c r="A48" s="67" t="s">
        <v>91</v>
      </c>
      <c r="B48" s="68"/>
      <c r="C48" s="69">
        <f t="shared" si="11"/>
        <v>34888</v>
      </c>
      <c r="D48" s="120">
        <f t="shared" ref="D48:Q48" si="13">SUM(D49:D51)</f>
        <v>6586</v>
      </c>
      <c r="E48" s="121">
        <f t="shared" si="13"/>
        <v>28</v>
      </c>
      <c r="F48" s="121">
        <f t="shared" si="13"/>
        <v>3072</v>
      </c>
      <c r="G48" s="121">
        <f t="shared" si="13"/>
        <v>5553</v>
      </c>
      <c r="H48" s="121">
        <f t="shared" si="13"/>
        <v>2535</v>
      </c>
      <c r="I48" s="121">
        <f t="shared" si="13"/>
        <v>1626</v>
      </c>
      <c r="J48" s="121">
        <f t="shared" si="13"/>
        <v>3736</v>
      </c>
      <c r="K48" s="121">
        <f t="shared" si="13"/>
        <v>3423</v>
      </c>
      <c r="L48" s="121">
        <f t="shared" si="13"/>
        <v>2291</v>
      </c>
      <c r="M48" s="121">
        <f t="shared" si="13"/>
        <v>1316</v>
      </c>
      <c r="N48" s="121">
        <f t="shared" si="13"/>
        <v>1533</v>
      </c>
      <c r="O48" s="121">
        <f t="shared" si="13"/>
        <v>1963</v>
      </c>
      <c r="P48" s="121">
        <f t="shared" si="13"/>
        <v>811</v>
      </c>
      <c r="Q48" s="121">
        <f t="shared" si="13"/>
        <v>415</v>
      </c>
      <c r="R48" s="146">
        <f t="shared" ref="R48:R54" si="14">SUM(F48:Q48)</f>
        <v>28274</v>
      </c>
    </row>
    <row r="49" s="31" customFormat="1" ht="24.75" customHeight="1" spans="1:18">
      <c r="A49" s="115" t="s">
        <v>92</v>
      </c>
      <c r="B49" s="115" t="s">
        <v>93</v>
      </c>
      <c r="C49" s="71">
        <f t="shared" si="11"/>
        <v>152</v>
      </c>
      <c r="D49" s="96">
        <v>53</v>
      </c>
      <c r="E49" s="108"/>
      <c r="F49" s="108">
        <v>15</v>
      </c>
      <c r="G49" s="108">
        <v>22</v>
      </c>
      <c r="H49" s="108">
        <v>4</v>
      </c>
      <c r="I49" s="108">
        <v>2</v>
      </c>
      <c r="J49" s="108">
        <v>14</v>
      </c>
      <c r="K49" s="142">
        <v>14</v>
      </c>
      <c r="L49" s="142">
        <v>7</v>
      </c>
      <c r="M49" s="142">
        <v>8</v>
      </c>
      <c r="N49" s="142">
        <v>6</v>
      </c>
      <c r="O49" s="142">
        <v>4</v>
      </c>
      <c r="P49" s="142">
        <v>0</v>
      </c>
      <c r="Q49" s="142">
        <v>3</v>
      </c>
      <c r="R49" s="146">
        <f t="shared" si="14"/>
        <v>99</v>
      </c>
    </row>
    <row r="50" s="31" customFormat="1" ht="24.75" customHeight="1" spans="1:18">
      <c r="A50" s="115" t="s">
        <v>92</v>
      </c>
      <c r="B50" s="115" t="s">
        <v>94</v>
      </c>
      <c r="C50" s="71">
        <f t="shared" si="11"/>
        <v>34636</v>
      </c>
      <c r="D50" s="96">
        <v>6433</v>
      </c>
      <c r="E50" s="108">
        <v>28</v>
      </c>
      <c r="F50" s="108">
        <v>3057</v>
      </c>
      <c r="G50" s="108">
        <v>5531</v>
      </c>
      <c r="H50" s="108">
        <v>2531</v>
      </c>
      <c r="I50" s="108">
        <v>1624</v>
      </c>
      <c r="J50" s="108">
        <v>3722</v>
      </c>
      <c r="K50" s="142">
        <v>3409</v>
      </c>
      <c r="L50" s="142">
        <v>2284</v>
      </c>
      <c r="M50" s="142">
        <v>1308</v>
      </c>
      <c r="N50" s="142">
        <v>1527</v>
      </c>
      <c r="O50" s="142">
        <v>1959</v>
      </c>
      <c r="P50" s="142">
        <v>811</v>
      </c>
      <c r="Q50" s="142">
        <v>412</v>
      </c>
      <c r="R50" s="146">
        <f t="shared" si="14"/>
        <v>28175</v>
      </c>
    </row>
    <row r="51" s="31" customFormat="1" ht="24.75" customHeight="1" spans="1:18">
      <c r="A51" s="115" t="s">
        <v>95</v>
      </c>
      <c r="B51" s="115" t="s">
        <v>96</v>
      </c>
      <c r="C51" s="71">
        <f t="shared" si="11"/>
        <v>100</v>
      </c>
      <c r="D51" s="96">
        <v>100</v>
      </c>
      <c r="E51" s="108"/>
      <c r="F51" s="108"/>
      <c r="G51" s="108"/>
      <c r="H51" s="108"/>
      <c r="I51" s="108"/>
      <c r="J51" s="108"/>
      <c r="K51" s="142"/>
      <c r="L51" s="142"/>
      <c r="M51" s="142"/>
      <c r="N51" s="142"/>
      <c r="O51" s="142"/>
      <c r="P51" s="142"/>
      <c r="Q51" s="142"/>
      <c r="R51" s="146">
        <f t="shared" si="14"/>
        <v>0</v>
      </c>
    </row>
    <row r="52" s="34" customFormat="1" ht="24.75" customHeight="1" spans="1:18">
      <c r="A52" s="122"/>
      <c r="B52" s="107"/>
      <c r="C52" s="61"/>
      <c r="D52" s="102"/>
      <c r="E52" s="103"/>
      <c r="F52" s="103"/>
      <c r="G52" s="103"/>
      <c r="H52" s="103"/>
      <c r="I52" s="103"/>
      <c r="J52" s="103"/>
      <c r="K52" s="144"/>
      <c r="L52" s="144"/>
      <c r="M52" s="144"/>
      <c r="N52" s="144"/>
      <c r="O52" s="144"/>
      <c r="P52" s="144"/>
      <c r="Q52" s="144"/>
      <c r="R52" s="146">
        <f t="shared" si="14"/>
        <v>0</v>
      </c>
    </row>
    <row r="53" s="30" customFormat="1" ht="24.75" customHeight="1" spans="1:18">
      <c r="A53" s="67" t="s">
        <v>97</v>
      </c>
      <c r="B53" s="123"/>
      <c r="C53" s="69">
        <f>SUM(D53:Q53)</f>
        <v>2447</v>
      </c>
      <c r="D53" s="113">
        <f>SUM(D54:D57)</f>
        <v>2447</v>
      </c>
      <c r="E53" s="69"/>
      <c r="F53" s="69"/>
      <c r="G53" s="69"/>
      <c r="H53" s="69"/>
      <c r="I53" s="69"/>
      <c r="J53" s="69"/>
      <c r="K53" s="69"/>
      <c r="L53" s="69"/>
      <c r="M53" s="69"/>
      <c r="N53" s="69"/>
      <c r="O53" s="69"/>
      <c r="P53" s="69"/>
      <c r="Q53" s="69"/>
      <c r="R53" s="146">
        <f t="shared" si="14"/>
        <v>0</v>
      </c>
    </row>
    <row r="54" s="28" customFormat="1" ht="24.75" customHeight="1" spans="1:18">
      <c r="A54" s="59" t="s">
        <v>98</v>
      </c>
      <c r="B54" s="90" t="s">
        <v>99</v>
      </c>
      <c r="C54" s="71">
        <f>SUM(D54:Q54)</f>
        <v>695</v>
      </c>
      <c r="D54" s="124">
        <v>695</v>
      </c>
      <c r="E54" s="61"/>
      <c r="F54" s="61"/>
      <c r="G54" s="61"/>
      <c r="H54" s="61"/>
      <c r="I54" s="61"/>
      <c r="J54" s="61"/>
      <c r="K54" s="61"/>
      <c r="L54" s="61"/>
      <c r="M54" s="61"/>
      <c r="N54" s="61"/>
      <c r="O54" s="61"/>
      <c r="P54" s="61"/>
      <c r="Q54" s="61"/>
      <c r="R54" s="146">
        <f t="shared" si="14"/>
        <v>0</v>
      </c>
    </row>
    <row r="55" s="28" customFormat="1" ht="24.75" customHeight="1" spans="1:18">
      <c r="A55" s="59" t="s">
        <v>100</v>
      </c>
      <c r="B55" s="59" t="s">
        <v>101</v>
      </c>
      <c r="C55" s="71">
        <f>SUM(D55:Q55)</f>
        <v>1688</v>
      </c>
      <c r="D55" s="124">
        <v>1688</v>
      </c>
      <c r="E55" s="61"/>
      <c r="F55" s="61"/>
      <c r="G55" s="61"/>
      <c r="H55" s="61"/>
      <c r="I55" s="61"/>
      <c r="J55" s="61"/>
      <c r="K55" s="61"/>
      <c r="L55" s="61"/>
      <c r="M55" s="61"/>
      <c r="N55" s="61"/>
      <c r="O55" s="61"/>
      <c r="P55" s="61"/>
      <c r="Q55" s="61"/>
      <c r="R55" s="146"/>
    </row>
    <row r="56" s="28" customFormat="1" ht="24.75" customHeight="1" spans="1:18">
      <c r="A56" s="59" t="s">
        <v>102</v>
      </c>
      <c r="B56" s="125" t="s">
        <v>103</v>
      </c>
      <c r="C56" s="71">
        <f>SUM(D56:Q56)</f>
        <v>64</v>
      </c>
      <c r="D56" s="79">
        <v>64</v>
      </c>
      <c r="E56" s="61"/>
      <c r="F56" s="61"/>
      <c r="G56" s="61"/>
      <c r="H56" s="61"/>
      <c r="I56" s="61"/>
      <c r="J56" s="61"/>
      <c r="K56" s="61"/>
      <c r="L56" s="61"/>
      <c r="M56" s="61"/>
      <c r="N56" s="61"/>
      <c r="O56" s="61"/>
      <c r="P56" s="61"/>
      <c r="Q56" s="61"/>
      <c r="R56" s="146">
        <f t="shared" ref="R56:R76" si="15">SUM(F56:Q56)</f>
        <v>0</v>
      </c>
    </row>
    <row r="57" s="34" customFormat="1" ht="24.75" customHeight="1" spans="1:18">
      <c r="A57" s="122"/>
      <c r="B57" s="107"/>
      <c r="C57" s="61"/>
      <c r="D57" s="79"/>
      <c r="E57" s="103"/>
      <c r="F57" s="103"/>
      <c r="G57" s="103"/>
      <c r="H57" s="103"/>
      <c r="I57" s="103"/>
      <c r="J57" s="103"/>
      <c r="K57" s="144"/>
      <c r="L57" s="144"/>
      <c r="M57" s="144"/>
      <c r="N57" s="144"/>
      <c r="O57" s="144"/>
      <c r="P57" s="144"/>
      <c r="Q57" s="144"/>
      <c r="R57" s="146">
        <f t="shared" si="15"/>
        <v>0</v>
      </c>
    </row>
    <row r="58" s="36" customFormat="1" ht="24.75" customHeight="1" spans="1:18">
      <c r="A58" s="67" t="s">
        <v>104</v>
      </c>
      <c r="B58" s="68"/>
      <c r="C58" s="69">
        <f>SUM(D58:Q58)</f>
        <v>132334</v>
      </c>
      <c r="D58" s="126">
        <f>SUM(D60)</f>
        <v>0</v>
      </c>
      <c r="E58" s="127">
        <f>SUM(E60)</f>
        <v>0</v>
      </c>
      <c r="F58" s="127">
        <f t="shared" ref="F58:Q58" si="16">SUM(F59:F60)</f>
        <v>5810</v>
      </c>
      <c r="G58" s="127">
        <f t="shared" si="16"/>
        <v>18885</v>
      </c>
      <c r="H58" s="127">
        <f t="shared" si="16"/>
        <v>8911</v>
      </c>
      <c r="I58" s="127">
        <f t="shared" si="16"/>
        <v>7867</v>
      </c>
      <c r="J58" s="127">
        <f t="shared" si="16"/>
        <v>14907</v>
      </c>
      <c r="K58" s="127">
        <f t="shared" si="16"/>
        <v>13582</v>
      </c>
      <c r="L58" s="127">
        <f t="shared" si="16"/>
        <v>13973</v>
      </c>
      <c r="M58" s="127">
        <f t="shared" si="16"/>
        <v>11263</v>
      </c>
      <c r="N58" s="127">
        <f t="shared" si="16"/>
        <v>6743</v>
      </c>
      <c r="O58" s="127">
        <f t="shared" si="16"/>
        <v>12355</v>
      </c>
      <c r="P58" s="127">
        <f t="shared" si="16"/>
        <v>9686</v>
      </c>
      <c r="Q58" s="127">
        <f t="shared" si="16"/>
        <v>8352</v>
      </c>
      <c r="R58" s="146">
        <f t="shared" si="15"/>
        <v>132334</v>
      </c>
    </row>
    <row r="59" s="33" customFormat="1" ht="24.75" customHeight="1" spans="1:18">
      <c r="A59" s="59" t="s">
        <v>105</v>
      </c>
      <c r="B59" s="59" t="s">
        <v>106</v>
      </c>
      <c r="C59" s="71">
        <f>SUM(D59:Q59)</f>
        <v>21560</v>
      </c>
      <c r="D59" s="128"/>
      <c r="E59" s="129"/>
      <c r="F59" s="130">
        <v>562</v>
      </c>
      <c r="G59" s="130">
        <v>3148</v>
      </c>
      <c r="H59" s="130">
        <v>861</v>
      </c>
      <c r="I59" s="130">
        <v>760</v>
      </c>
      <c r="J59" s="130">
        <v>3073</v>
      </c>
      <c r="K59" s="130">
        <v>2121</v>
      </c>
      <c r="L59" s="130">
        <v>2613</v>
      </c>
      <c r="M59" s="130">
        <v>1768</v>
      </c>
      <c r="N59" s="130">
        <v>1171</v>
      </c>
      <c r="O59" s="130">
        <v>1806</v>
      </c>
      <c r="P59" s="130">
        <v>1400</v>
      </c>
      <c r="Q59" s="148">
        <v>2277</v>
      </c>
      <c r="R59" s="146">
        <f t="shared" si="15"/>
        <v>21560</v>
      </c>
    </row>
    <row r="60" s="33" customFormat="1" ht="24.75" customHeight="1" spans="1:18">
      <c r="A60" s="59" t="s">
        <v>107</v>
      </c>
      <c r="B60" s="59" t="s">
        <v>108</v>
      </c>
      <c r="C60" s="71">
        <f>SUM(D60:Q60)</f>
        <v>110774</v>
      </c>
      <c r="D60" s="128"/>
      <c r="E60" s="129"/>
      <c r="F60" s="130">
        <v>5248</v>
      </c>
      <c r="G60" s="130">
        <v>15737</v>
      </c>
      <c r="H60" s="130">
        <v>8050</v>
      </c>
      <c r="I60" s="130">
        <v>7107</v>
      </c>
      <c r="J60" s="130">
        <v>11834</v>
      </c>
      <c r="K60" s="130">
        <v>11461</v>
      </c>
      <c r="L60" s="130">
        <v>11360</v>
      </c>
      <c r="M60" s="130">
        <v>9495</v>
      </c>
      <c r="N60" s="130">
        <v>5572</v>
      </c>
      <c r="O60" s="130">
        <v>10549</v>
      </c>
      <c r="P60" s="130">
        <v>8286</v>
      </c>
      <c r="Q60" s="148">
        <v>6075</v>
      </c>
      <c r="R60" s="146">
        <f t="shared" si="15"/>
        <v>110774</v>
      </c>
    </row>
    <row r="61" s="34" customFormat="1" ht="24.75" customHeight="1" spans="1:18">
      <c r="A61" s="122"/>
      <c r="B61" s="107"/>
      <c r="C61" s="61"/>
      <c r="D61" s="102"/>
      <c r="E61" s="103"/>
      <c r="F61" s="103"/>
      <c r="G61" s="103"/>
      <c r="H61" s="103"/>
      <c r="I61" s="103"/>
      <c r="J61" s="103"/>
      <c r="K61" s="144"/>
      <c r="L61" s="144"/>
      <c r="M61" s="144"/>
      <c r="N61" s="144"/>
      <c r="O61" s="144"/>
      <c r="P61" s="144"/>
      <c r="Q61" s="144"/>
      <c r="R61" s="146">
        <f t="shared" si="15"/>
        <v>0</v>
      </c>
    </row>
    <row r="62" s="30" customFormat="1" ht="24.75" customHeight="1" spans="1:18">
      <c r="A62" s="67" t="s">
        <v>109</v>
      </c>
      <c r="B62" s="68"/>
      <c r="C62" s="69">
        <f t="shared" ref="C62:Q62" si="17">SUM(C63:C78)</f>
        <v>790377</v>
      </c>
      <c r="D62" s="70">
        <f t="shared" si="17"/>
        <v>70396</v>
      </c>
      <c r="E62" s="69">
        <f t="shared" si="17"/>
        <v>0</v>
      </c>
      <c r="F62" s="69">
        <f t="shared" si="17"/>
        <v>82113</v>
      </c>
      <c r="G62" s="69">
        <f t="shared" si="17"/>
        <v>128148</v>
      </c>
      <c r="H62" s="69">
        <f t="shared" si="17"/>
        <v>55271</v>
      </c>
      <c r="I62" s="69">
        <f t="shared" si="17"/>
        <v>51202</v>
      </c>
      <c r="J62" s="69">
        <f t="shared" si="17"/>
        <v>106862</v>
      </c>
      <c r="K62" s="69">
        <f t="shared" si="17"/>
        <v>58508</v>
      </c>
      <c r="L62" s="69">
        <f t="shared" si="17"/>
        <v>53390</v>
      </c>
      <c r="M62" s="69">
        <f t="shared" si="17"/>
        <v>40763</v>
      </c>
      <c r="N62" s="69">
        <f t="shared" si="17"/>
        <v>39468</v>
      </c>
      <c r="O62" s="69">
        <f t="shared" si="17"/>
        <v>44324</v>
      </c>
      <c r="P62" s="69">
        <f t="shared" si="17"/>
        <v>33459</v>
      </c>
      <c r="Q62" s="69">
        <f t="shared" si="17"/>
        <v>26473</v>
      </c>
      <c r="R62" s="146">
        <f t="shared" si="15"/>
        <v>719981</v>
      </c>
    </row>
    <row r="63" s="33" customFormat="1" ht="24.75" customHeight="1" spans="1:18">
      <c r="A63" s="131" t="s">
        <v>110</v>
      </c>
      <c r="B63" s="59" t="s">
        <v>111</v>
      </c>
      <c r="C63" s="71">
        <f t="shared" ref="C63:C78" si="18">SUM(D63:Q63)</f>
        <v>226117</v>
      </c>
      <c r="D63" s="128">
        <v>23171</v>
      </c>
      <c r="E63" s="129"/>
      <c r="F63" s="129">
        <v>20216</v>
      </c>
      <c r="G63" s="129">
        <v>36653</v>
      </c>
      <c r="H63" s="129">
        <v>14164</v>
      </c>
      <c r="I63" s="129">
        <v>16116</v>
      </c>
      <c r="J63" s="129">
        <v>33397</v>
      </c>
      <c r="K63" s="129">
        <v>14784</v>
      </c>
      <c r="L63" s="129">
        <v>14889</v>
      </c>
      <c r="M63" s="129">
        <v>11333</v>
      </c>
      <c r="N63" s="129">
        <v>10117</v>
      </c>
      <c r="O63" s="129">
        <v>11368</v>
      </c>
      <c r="P63" s="129">
        <v>9588</v>
      </c>
      <c r="Q63" s="129">
        <v>10321</v>
      </c>
      <c r="R63" s="146">
        <f t="shared" si="15"/>
        <v>202946</v>
      </c>
    </row>
    <row r="64" s="33" customFormat="1" ht="24.75" customHeight="1" spans="1:18">
      <c r="A64" s="131" t="s">
        <v>112</v>
      </c>
      <c r="B64" s="59" t="s">
        <v>113</v>
      </c>
      <c r="C64" s="71">
        <f t="shared" si="18"/>
        <v>24588</v>
      </c>
      <c r="D64" s="128"/>
      <c r="E64" s="129"/>
      <c r="F64" s="129">
        <v>1847</v>
      </c>
      <c r="G64" s="129">
        <v>4884</v>
      </c>
      <c r="H64" s="129">
        <v>2190</v>
      </c>
      <c r="I64" s="129">
        <v>1824</v>
      </c>
      <c r="J64" s="129">
        <v>2709</v>
      </c>
      <c r="K64" s="129">
        <v>2524</v>
      </c>
      <c r="L64" s="129">
        <v>1974</v>
      </c>
      <c r="M64" s="129">
        <v>1913</v>
      </c>
      <c r="N64" s="129">
        <v>1542</v>
      </c>
      <c r="O64" s="129">
        <v>1546</v>
      </c>
      <c r="P64" s="129">
        <v>1414</v>
      </c>
      <c r="Q64" s="129">
        <v>221</v>
      </c>
      <c r="R64" s="146">
        <f t="shared" si="15"/>
        <v>24588</v>
      </c>
    </row>
    <row r="65" s="33" customFormat="1" ht="24.75" customHeight="1" spans="1:18">
      <c r="A65" s="131" t="s">
        <v>114</v>
      </c>
      <c r="B65" s="59" t="s">
        <v>115</v>
      </c>
      <c r="C65" s="71">
        <f t="shared" si="18"/>
        <v>127837</v>
      </c>
      <c r="D65" s="128">
        <v>10225</v>
      </c>
      <c r="E65" s="129"/>
      <c r="F65" s="129">
        <v>14623</v>
      </c>
      <c r="G65" s="129">
        <v>18372</v>
      </c>
      <c r="H65" s="129">
        <v>10101</v>
      </c>
      <c r="I65" s="129">
        <v>8723</v>
      </c>
      <c r="J65" s="129">
        <v>14103</v>
      </c>
      <c r="K65" s="129">
        <v>10496</v>
      </c>
      <c r="L65" s="129">
        <v>9273</v>
      </c>
      <c r="M65" s="129">
        <v>7249</v>
      </c>
      <c r="N65" s="129">
        <v>7168</v>
      </c>
      <c r="O65" s="129">
        <v>8544</v>
      </c>
      <c r="P65" s="129">
        <v>5555</v>
      </c>
      <c r="Q65" s="129">
        <v>3405</v>
      </c>
      <c r="R65" s="146">
        <f t="shared" si="15"/>
        <v>117612</v>
      </c>
    </row>
    <row r="66" s="33" customFormat="1" ht="24.75" customHeight="1" spans="1:18">
      <c r="A66" s="131" t="s">
        <v>116</v>
      </c>
      <c r="B66" s="59" t="s">
        <v>117</v>
      </c>
      <c r="C66" s="71">
        <f t="shared" si="18"/>
        <v>69850</v>
      </c>
      <c r="D66" s="128">
        <v>5109</v>
      </c>
      <c r="E66" s="129"/>
      <c r="F66" s="129">
        <v>8410</v>
      </c>
      <c r="G66" s="129">
        <v>10323</v>
      </c>
      <c r="H66" s="129">
        <v>5573</v>
      </c>
      <c r="I66" s="129">
        <v>4783</v>
      </c>
      <c r="J66" s="129">
        <v>7584</v>
      </c>
      <c r="K66" s="129">
        <v>5796</v>
      </c>
      <c r="L66" s="129">
        <v>5086</v>
      </c>
      <c r="M66" s="129">
        <v>3912</v>
      </c>
      <c r="N66" s="129">
        <v>3814</v>
      </c>
      <c r="O66" s="129">
        <v>4584</v>
      </c>
      <c r="P66" s="129">
        <v>3098</v>
      </c>
      <c r="Q66" s="129">
        <v>1778</v>
      </c>
      <c r="R66" s="146">
        <f t="shared" si="15"/>
        <v>64741</v>
      </c>
    </row>
    <row r="67" s="33" customFormat="1" ht="24.75" customHeight="1" spans="1:18">
      <c r="A67" s="131" t="s">
        <v>118</v>
      </c>
      <c r="B67" s="59"/>
      <c r="C67" s="71">
        <f t="shared" si="18"/>
        <v>83830</v>
      </c>
      <c r="D67" s="128">
        <v>7991</v>
      </c>
      <c r="E67" s="129"/>
      <c r="F67" s="129">
        <v>8809</v>
      </c>
      <c r="G67" s="129">
        <v>11670</v>
      </c>
      <c r="H67" s="129">
        <v>6762</v>
      </c>
      <c r="I67" s="129">
        <v>5686</v>
      </c>
      <c r="J67" s="129">
        <v>9114</v>
      </c>
      <c r="K67" s="129">
        <v>6748</v>
      </c>
      <c r="L67" s="129">
        <v>5999</v>
      </c>
      <c r="M67" s="129">
        <v>4766</v>
      </c>
      <c r="N67" s="129">
        <v>4745</v>
      </c>
      <c r="O67" s="129">
        <v>5778</v>
      </c>
      <c r="P67" s="129">
        <v>3551</v>
      </c>
      <c r="Q67" s="129">
        <v>2211</v>
      </c>
      <c r="R67" s="146">
        <f t="shared" si="15"/>
        <v>75839</v>
      </c>
    </row>
    <row r="68" s="33" customFormat="1" ht="24.75" customHeight="1" spans="1:18">
      <c r="A68" s="131" t="s">
        <v>119</v>
      </c>
      <c r="B68" s="59" t="s">
        <v>120</v>
      </c>
      <c r="C68" s="71">
        <f t="shared" si="18"/>
        <v>48664</v>
      </c>
      <c r="D68" s="128">
        <v>4034</v>
      </c>
      <c r="E68" s="129"/>
      <c r="F68" s="129">
        <v>5888</v>
      </c>
      <c r="G68" s="129">
        <v>7592</v>
      </c>
      <c r="H68" s="129">
        <v>3772</v>
      </c>
      <c r="I68" s="129">
        <v>3234</v>
      </c>
      <c r="J68" s="129">
        <v>5262</v>
      </c>
      <c r="K68" s="129">
        <v>3756</v>
      </c>
      <c r="L68" s="129">
        <v>3754</v>
      </c>
      <c r="M68" s="129">
        <v>2534</v>
      </c>
      <c r="N68" s="129">
        <v>2762</v>
      </c>
      <c r="O68" s="129">
        <v>2832</v>
      </c>
      <c r="P68" s="129">
        <v>2276</v>
      </c>
      <c r="Q68" s="129">
        <v>968</v>
      </c>
      <c r="R68" s="146">
        <f t="shared" si="15"/>
        <v>44630</v>
      </c>
    </row>
    <row r="69" s="33" customFormat="1" ht="24.75" customHeight="1" spans="1:18">
      <c r="A69" s="131" t="s">
        <v>121</v>
      </c>
      <c r="B69" s="59" t="s">
        <v>122</v>
      </c>
      <c r="C69" s="71">
        <f t="shared" si="18"/>
        <v>44471</v>
      </c>
      <c r="D69" s="128">
        <v>2474</v>
      </c>
      <c r="E69" s="129">
        <v>0</v>
      </c>
      <c r="F69" s="129">
        <v>3387</v>
      </c>
      <c r="G69" s="129">
        <v>9713</v>
      </c>
      <c r="H69" s="129">
        <v>2120</v>
      </c>
      <c r="I69" s="129">
        <v>1845</v>
      </c>
      <c r="J69" s="129">
        <v>11903</v>
      </c>
      <c r="K69" s="129">
        <v>2221</v>
      </c>
      <c r="L69" s="129">
        <v>2135</v>
      </c>
      <c r="M69" s="129">
        <v>1478</v>
      </c>
      <c r="N69" s="129">
        <v>1511</v>
      </c>
      <c r="O69" s="129">
        <v>1666</v>
      </c>
      <c r="P69" s="129">
        <v>1353</v>
      </c>
      <c r="Q69" s="129">
        <v>2665</v>
      </c>
      <c r="R69" s="146">
        <f t="shared" si="15"/>
        <v>41997</v>
      </c>
    </row>
    <row r="70" s="33" customFormat="1" ht="24.75" customHeight="1" spans="1:18">
      <c r="A70" s="131" t="s">
        <v>123</v>
      </c>
      <c r="B70" s="59" t="s">
        <v>124</v>
      </c>
      <c r="C70" s="71">
        <f t="shared" si="18"/>
        <v>-3319</v>
      </c>
      <c r="D70" s="128"/>
      <c r="E70" s="129"/>
      <c r="F70" s="129">
        <v>-207</v>
      </c>
      <c r="G70" s="129">
        <v>-598</v>
      </c>
      <c r="H70" s="129">
        <v>-355</v>
      </c>
      <c r="I70" s="129">
        <v>-312</v>
      </c>
      <c r="J70" s="129">
        <v>-235</v>
      </c>
      <c r="K70" s="129">
        <v>-110</v>
      </c>
      <c r="L70" s="129">
        <v>-569</v>
      </c>
      <c r="M70" s="129">
        <v>-184</v>
      </c>
      <c r="N70" s="129">
        <v>-185</v>
      </c>
      <c r="O70" s="129">
        <v>-400</v>
      </c>
      <c r="P70" s="129">
        <v>-128</v>
      </c>
      <c r="Q70" s="129">
        <v>-36</v>
      </c>
      <c r="R70" s="146">
        <f t="shared" si="15"/>
        <v>-3319</v>
      </c>
    </row>
    <row r="71" s="33" customFormat="1" ht="24.75" customHeight="1" spans="1:18">
      <c r="A71" s="131" t="s">
        <v>125</v>
      </c>
      <c r="B71" s="59" t="s">
        <v>126</v>
      </c>
      <c r="C71" s="71">
        <f t="shared" si="18"/>
        <v>6606</v>
      </c>
      <c r="D71" s="128">
        <v>1145</v>
      </c>
      <c r="E71" s="129"/>
      <c r="F71" s="129">
        <v>826</v>
      </c>
      <c r="G71" s="129">
        <v>833</v>
      </c>
      <c r="H71" s="129">
        <v>394</v>
      </c>
      <c r="I71" s="129">
        <v>371</v>
      </c>
      <c r="J71" s="129">
        <v>670</v>
      </c>
      <c r="K71" s="129">
        <v>506</v>
      </c>
      <c r="L71" s="129">
        <v>430</v>
      </c>
      <c r="M71" s="129">
        <v>375</v>
      </c>
      <c r="N71" s="129">
        <v>282</v>
      </c>
      <c r="O71" s="129">
        <v>389</v>
      </c>
      <c r="P71" s="129">
        <v>283</v>
      </c>
      <c r="Q71" s="129">
        <v>102</v>
      </c>
      <c r="R71" s="146">
        <f t="shared" si="15"/>
        <v>5461</v>
      </c>
    </row>
    <row r="72" s="33" customFormat="1" ht="24.75" customHeight="1" spans="1:18">
      <c r="A72" s="131" t="s">
        <v>127</v>
      </c>
      <c r="B72" s="59" t="s">
        <v>128</v>
      </c>
      <c r="C72" s="71">
        <f t="shared" si="18"/>
        <v>57627</v>
      </c>
      <c r="D72" s="128">
        <v>4724</v>
      </c>
      <c r="E72" s="129"/>
      <c r="F72" s="129">
        <v>4944</v>
      </c>
      <c r="G72" s="129">
        <v>12170</v>
      </c>
      <c r="H72" s="129">
        <v>2943</v>
      </c>
      <c r="I72" s="129">
        <v>2675</v>
      </c>
      <c r="J72" s="129">
        <v>13105</v>
      </c>
      <c r="K72" s="129">
        <v>3046</v>
      </c>
      <c r="L72" s="129">
        <v>3007</v>
      </c>
      <c r="M72" s="129">
        <v>2103</v>
      </c>
      <c r="N72" s="129">
        <v>2190</v>
      </c>
      <c r="O72" s="129">
        <v>2300</v>
      </c>
      <c r="P72" s="129">
        <v>1798</v>
      </c>
      <c r="Q72" s="129">
        <v>2622</v>
      </c>
      <c r="R72" s="146">
        <f t="shared" si="15"/>
        <v>52903</v>
      </c>
    </row>
    <row r="73" s="33" customFormat="1" ht="24.75" customHeight="1" spans="1:18">
      <c r="A73" s="131" t="s">
        <v>129</v>
      </c>
      <c r="B73" s="59" t="s">
        <v>130</v>
      </c>
      <c r="C73" s="71">
        <f t="shared" si="18"/>
        <v>6681</v>
      </c>
      <c r="D73" s="128">
        <v>772</v>
      </c>
      <c r="E73" s="129"/>
      <c r="F73" s="129">
        <v>910</v>
      </c>
      <c r="G73" s="129">
        <v>1101</v>
      </c>
      <c r="H73" s="129">
        <v>482</v>
      </c>
      <c r="I73" s="129">
        <v>431</v>
      </c>
      <c r="J73" s="129">
        <v>529</v>
      </c>
      <c r="K73" s="129">
        <v>579</v>
      </c>
      <c r="L73" s="129">
        <v>499</v>
      </c>
      <c r="M73" s="129">
        <v>361</v>
      </c>
      <c r="N73" s="129">
        <v>287</v>
      </c>
      <c r="O73" s="129">
        <v>378</v>
      </c>
      <c r="P73" s="129">
        <v>277</v>
      </c>
      <c r="Q73" s="129">
        <v>75</v>
      </c>
      <c r="R73" s="146">
        <f t="shared" si="15"/>
        <v>5909</v>
      </c>
    </row>
    <row r="74" s="33" customFormat="1" ht="24.75" customHeight="1" spans="1:18">
      <c r="A74" s="131" t="s">
        <v>131</v>
      </c>
      <c r="B74" s="59" t="s">
        <v>132</v>
      </c>
      <c r="C74" s="71">
        <f t="shared" si="18"/>
        <v>2433</v>
      </c>
      <c r="D74" s="128">
        <v>280</v>
      </c>
      <c r="E74" s="129"/>
      <c r="F74" s="129">
        <v>323</v>
      </c>
      <c r="G74" s="129">
        <v>378</v>
      </c>
      <c r="H74" s="129">
        <v>159</v>
      </c>
      <c r="I74" s="129">
        <v>143</v>
      </c>
      <c r="J74" s="129">
        <v>187</v>
      </c>
      <c r="K74" s="129">
        <v>316</v>
      </c>
      <c r="L74" s="129">
        <v>164</v>
      </c>
      <c r="M74" s="129">
        <v>122</v>
      </c>
      <c r="N74" s="129">
        <v>105</v>
      </c>
      <c r="O74" s="129">
        <v>133</v>
      </c>
      <c r="P74" s="129">
        <v>96</v>
      </c>
      <c r="Q74" s="129">
        <v>27</v>
      </c>
      <c r="R74" s="146">
        <f t="shared" si="15"/>
        <v>2153</v>
      </c>
    </row>
    <row r="75" s="33" customFormat="1" ht="24.75" customHeight="1" spans="1:18">
      <c r="A75" s="131" t="s">
        <v>133</v>
      </c>
      <c r="B75" s="59" t="s">
        <v>134</v>
      </c>
      <c r="C75" s="71">
        <f t="shared" si="18"/>
        <v>68</v>
      </c>
      <c r="D75" s="128">
        <v>10</v>
      </c>
      <c r="E75" s="129"/>
      <c r="F75" s="129">
        <v>3</v>
      </c>
      <c r="G75" s="129">
        <v>5</v>
      </c>
      <c r="H75" s="129">
        <v>6</v>
      </c>
      <c r="I75" s="129">
        <v>6</v>
      </c>
      <c r="J75" s="129">
        <v>6</v>
      </c>
      <c r="K75" s="129">
        <v>4</v>
      </c>
      <c r="L75" s="129">
        <v>5</v>
      </c>
      <c r="M75" s="129">
        <v>4</v>
      </c>
      <c r="N75" s="129">
        <v>5</v>
      </c>
      <c r="O75" s="129">
        <v>4</v>
      </c>
      <c r="P75" s="129">
        <v>5</v>
      </c>
      <c r="Q75" s="129">
        <v>5</v>
      </c>
      <c r="R75" s="146">
        <f t="shared" si="15"/>
        <v>58</v>
      </c>
    </row>
    <row r="76" s="33" customFormat="1" ht="24.75" customHeight="1" spans="1:18">
      <c r="A76" s="131" t="s">
        <v>135</v>
      </c>
      <c r="B76" s="59" t="s">
        <v>136</v>
      </c>
      <c r="C76" s="71">
        <f t="shared" si="18"/>
        <v>220</v>
      </c>
      <c r="D76" s="128">
        <v>51</v>
      </c>
      <c r="E76" s="129"/>
      <c r="F76" s="129">
        <v>12</v>
      </c>
      <c r="G76" s="129">
        <v>13</v>
      </c>
      <c r="H76" s="129">
        <v>14</v>
      </c>
      <c r="I76" s="129">
        <v>16</v>
      </c>
      <c r="J76" s="129">
        <v>17</v>
      </c>
      <c r="K76" s="129">
        <v>16</v>
      </c>
      <c r="L76" s="129">
        <v>17</v>
      </c>
      <c r="M76" s="129">
        <v>13</v>
      </c>
      <c r="N76" s="129">
        <v>16</v>
      </c>
      <c r="O76" s="129">
        <v>10</v>
      </c>
      <c r="P76" s="129">
        <v>12</v>
      </c>
      <c r="Q76" s="129">
        <v>13</v>
      </c>
      <c r="R76" s="146">
        <f t="shared" si="15"/>
        <v>169</v>
      </c>
    </row>
    <row r="77" s="33" customFormat="1" ht="24.75" customHeight="1" spans="1:18">
      <c r="A77" s="131" t="s">
        <v>137</v>
      </c>
      <c r="B77" s="131" t="s">
        <v>138</v>
      </c>
      <c r="C77" s="71">
        <f t="shared" si="18"/>
        <v>93426</v>
      </c>
      <c r="D77" s="128">
        <v>10288</v>
      </c>
      <c r="E77" s="129"/>
      <c r="F77" s="129">
        <v>11953</v>
      </c>
      <c r="G77" s="129">
        <v>14849</v>
      </c>
      <c r="H77" s="129">
        <v>6853</v>
      </c>
      <c r="I77" s="129">
        <v>5585</v>
      </c>
      <c r="J77" s="129">
        <v>8363</v>
      </c>
      <c r="K77" s="129">
        <v>7688</v>
      </c>
      <c r="L77" s="129">
        <v>6642</v>
      </c>
      <c r="M77" s="129">
        <v>4716</v>
      </c>
      <c r="N77" s="129">
        <v>5061</v>
      </c>
      <c r="O77" s="129">
        <v>5120</v>
      </c>
      <c r="P77" s="129">
        <v>4230</v>
      </c>
      <c r="Q77" s="129">
        <v>2078</v>
      </c>
      <c r="R77" s="146"/>
    </row>
    <row r="78" s="33" customFormat="1" ht="24.75" customHeight="1" spans="1:18">
      <c r="A78" s="131" t="s">
        <v>139</v>
      </c>
      <c r="B78" s="59" t="s">
        <v>140</v>
      </c>
      <c r="C78" s="71">
        <f t="shared" si="18"/>
        <v>1278</v>
      </c>
      <c r="D78" s="128">
        <v>122</v>
      </c>
      <c r="E78" s="129"/>
      <c r="F78" s="129">
        <v>169</v>
      </c>
      <c r="G78" s="129">
        <v>190</v>
      </c>
      <c r="H78" s="129">
        <v>93</v>
      </c>
      <c r="I78" s="129">
        <v>76</v>
      </c>
      <c r="J78" s="129">
        <v>148</v>
      </c>
      <c r="K78" s="129">
        <v>138</v>
      </c>
      <c r="L78" s="129">
        <v>85</v>
      </c>
      <c r="M78" s="129">
        <v>68</v>
      </c>
      <c r="N78" s="129">
        <v>48</v>
      </c>
      <c r="O78" s="129">
        <v>72</v>
      </c>
      <c r="P78" s="129">
        <v>51</v>
      </c>
      <c r="Q78" s="129">
        <v>18</v>
      </c>
      <c r="R78" s="146">
        <f t="shared" ref="R78:R97" si="19">SUM(F78:Q78)</f>
        <v>1156</v>
      </c>
    </row>
    <row r="79" s="37" customFormat="1" ht="24.75" customHeight="1" spans="1:18">
      <c r="A79" s="59"/>
      <c r="B79" s="60"/>
      <c r="C79" s="61"/>
      <c r="D79" s="96"/>
      <c r="E79" s="108"/>
      <c r="F79" s="108"/>
      <c r="G79" s="108"/>
      <c r="H79" s="108"/>
      <c r="I79" s="108"/>
      <c r="J79" s="108"/>
      <c r="K79" s="108"/>
      <c r="L79" s="108"/>
      <c r="M79" s="108"/>
      <c r="N79" s="108"/>
      <c r="O79" s="108"/>
      <c r="P79" s="108"/>
      <c r="Q79" s="108"/>
      <c r="R79" s="146">
        <f t="shared" si="19"/>
        <v>0</v>
      </c>
    </row>
    <row r="80" s="30" customFormat="1" ht="24.75" customHeight="1" spans="1:18">
      <c r="A80" s="67" t="s">
        <v>141</v>
      </c>
      <c r="B80" s="68"/>
      <c r="C80" s="69">
        <f t="shared" ref="C80:Q80" si="20">SUM(C81:C89)</f>
        <v>77314</v>
      </c>
      <c r="D80" s="70">
        <f t="shared" si="20"/>
        <v>1799</v>
      </c>
      <c r="E80" s="69">
        <f t="shared" si="20"/>
        <v>3710</v>
      </c>
      <c r="F80" s="69">
        <f t="shared" si="20"/>
        <v>1250</v>
      </c>
      <c r="G80" s="69">
        <f t="shared" si="20"/>
        <v>110</v>
      </c>
      <c r="H80" s="69">
        <f t="shared" si="20"/>
        <v>55</v>
      </c>
      <c r="I80" s="69">
        <f t="shared" si="20"/>
        <v>222</v>
      </c>
      <c r="J80" s="69">
        <f t="shared" si="20"/>
        <v>16325</v>
      </c>
      <c r="K80" s="69">
        <f t="shared" si="20"/>
        <v>130</v>
      </c>
      <c r="L80" s="69">
        <f t="shared" si="20"/>
        <v>45</v>
      </c>
      <c r="M80" s="69">
        <f t="shared" si="20"/>
        <v>25</v>
      </c>
      <c r="N80" s="69">
        <f t="shared" si="20"/>
        <v>25</v>
      </c>
      <c r="O80" s="69">
        <f t="shared" si="20"/>
        <v>245</v>
      </c>
      <c r="P80" s="69">
        <f t="shared" si="20"/>
        <v>88</v>
      </c>
      <c r="Q80" s="69">
        <f t="shared" si="20"/>
        <v>53285</v>
      </c>
      <c r="R80" s="146">
        <f t="shared" si="19"/>
        <v>71805</v>
      </c>
    </row>
    <row r="81" s="34" customFormat="1" ht="24.75" customHeight="1" spans="1:18">
      <c r="A81" s="131" t="s">
        <v>142</v>
      </c>
      <c r="B81" s="131" t="s">
        <v>143</v>
      </c>
      <c r="C81" s="71">
        <f t="shared" ref="C81:C89" si="21">SUM(D81:Q81)</f>
        <v>919</v>
      </c>
      <c r="D81" s="124">
        <v>12</v>
      </c>
      <c r="E81" s="149"/>
      <c r="F81" s="149">
        <v>0</v>
      </c>
      <c r="G81" s="149">
        <v>0</v>
      </c>
      <c r="H81" s="149">
        <v>0</v>
      </c>
      <c r="I81" s="149">
        <v>0</v>
      </c>
      <c r="J81" s="184">
        <v>20</v>
      </c>
      <c r="K81" s="149">
        <v>0</v>
      </c>
      <c r="L81" s="149">
        <v>0</v>
      </c>
      <c r="M81" s="149">
        <v>0</v>
      </c>
      <c r="N81" s="149">
        <v>0</v>
      </c>
      <c r="O81" s="149">
        <v>0</v>
      </c>
      <c r="P81" s="149">
        <v>0</v>
      </c>
      <c r="Q81" s="149">
        <v>887</v>
      </c>
      <c r="R81" s="146">
        <f t="shared" si="19"/>
        <v>907</v>
      </c>
    </row>
    <row r="82" s="34" customFormat="1" ht="24.75" customHeight="1" spans="1:18">
      <c r="A82" s="131" t="s">
        <v>144</v>
      </c>
      <c r="B82" s="131" t="s">
        <v>145</v>
      </c>
      <c r="C82" s="71">
        <f t="shared" si="21"/>
        <v>2619</v>
      </c>
      <c r="D82" s="124"/>
      <c r="E82" s="149">
        <v>370</v>
      </c>
      <c r="F82" s="149">
        <v>125</v>
      </c>
      <c r="G82" s="149">
        <v>10</v>
      </c>
      <c r="H82" s="149">
        <v>5</v>
      </c>
      <c r="I82" s="149">
        <v>22</v>
      </c>
      <c r="J82" s="149">
        <v>575</v>
      </c>
      <c r="K82" s="149">
        <v>10</v>
      </c>
      <c r="L82" s="149">
        <v>5</v>
      </c>
      <c r="M82" s="149">
        <v>5</v>
      </c>
      <c r="N82" s="149">
        <v>5</v>
      </c>
      <c r="O82" s="149">
        <v>25</v>
      </c>
      <c r="P82" s="149">
        <v>8</v>
      </c>
      <c r="Q82" s="149">
        <v>1454</v>
      </c>
      <c r="R82" s="146">
        <f t="shared" si="19"/>
        <v>2249</v>
      </c>
    </row>
    <row r="83" s="34" customFormat="1" ht="24.75" customHeight="1" spans="1:18">
      <c r="A83" s="131" t="s">
        <v>146</v>
      </c>
      <c r="B83" s="131" t="s">
        <v>147</v>
      </c>
      <c r="C83" s="71">
        <f t="shared" si="21"/>
        <v>10000</v>
      </c>
      <c r="D83" s="124"/>
      <c r="E83" s="149"/>
      <c r="F83" s="149"/>
      <c r="G83" s="149"/>
      <c r="H83" s="149"/>
      <c r="I83" s="149"/>
      <c r="J83" s="149"/>
      <c r="K83" s="149"/>
      <c r="L83" s="149"/>
      <c r="M83" s="149"/>
      <c r="N83" s="149"/>
      <c r="O83" s="149"/>
      <c r="P83" s="149"/>
      <c r="Q83" s="149">
        <v>10000</v>
      </c>
      <c r="R83" s="146">
        <f t="shared" si="19"/>
        <v>10000</v>
      </c>
    </row>
    <row r="84" s="34" customFormat="1" ht="24.75" customHeight="1" spans="1:18">
      <c r="A84" s="131" t="s">
        <v>148</v>
      </c>
      <c r="B84" s="131" t="s">
        <v>149</v>
      </c>
      <c r="C84" s="71">
        <f t="shared" si="21"/>
        <v>19941</v>
      </c>
      <c r="D84" s="124">
        <v>1787</v>
      </c>
      <c r="E84" s="149">
        <v>3340</v>
      </c>
      <c r="F84" s="149">
        <v>1125</v>
      </c>
      <c r="G84" s="149">
        <v>100</v>
      </c>
      <c r="H84" s="149">
        <v>50</v>
      </c>
      <c r="I84" s="149">
        <v>200</v>
      </c>
      <c r="J84" s="149">
        <v>5571</v>
      </c>
      <c r="K84" s="149">
        <v>120</v>
      </c>
      <c r="L84" s="149">
        <v>40</v>
      </c>
      <c r="M84" s="149">
        <v>20</v>
      </c>
      <c r="N84" s="149">
        <v>20</v>
      </c>
      <c r="O84" s="149">
        <v>220</v>
      </c>
      <c r="P84" s="149">
        <v>80</v>
      </c>
      <c r="Q84" s="149">
        <v>7268</v>
      </c>
      <c r="R84" s="146">
        <f t="shared" si="19"/>
        <v>14814</v>
      </c>
    </row>
    <row r="85" s="34" customFormat="1" ht="24.75" customHeight="1" spans="1:18">
      <c r="A85" s="131" t="s">
        <v>150</v>
      </c>
      <c r="B85" s="131" t="s">
        <v>151</v>
      </c>
      <c r="C85" s="71">
        <f t="shared" si="21"/>
        <v>340</v>
      </c>
      <c r="D85" s="124"/>
      <c r="E85" s="149"/>
      <c r="F85" s="149"/>
      <c r="G85" s="149"/>
      <c r="H85" s="149"/>
      <c r="I85" s="149"/>
      <c r="J85" s="149"/>
      <c r="K85" s="149"/>
      <c r="L85" s="149"/>
      <c r="M85" s="149"/>
      <c r="N85" s="149"/>
      <c r="O85" s="149"/>
      <c r="P85" s="149"/>
      <c r="Q85" s="149">
        <v>340</v>
      </c>
      <c r="R85" s="146">
        <f t="shared" si="19"/>
        <v>340</v>
      </c>
    </row>
    <row r="86" s="35" customFormat="1" ht="24.75" customHeight="1" spans="1:18">
      <c r="A86" s="131" t="s">
        <v>144</v>
      </c>
      <c r="B86" s="131" t="s">
        <v>152</v>
      </c>
      <c r="C86" s="71">
        <f t="shared" si="21"/>
        <v>6642</v>
      </c>
      <c r="D86" s="124">
        <v>0</v>
      </c>
      <c r="E86" s="149"/>
      <c r="F86" s="149">
        <v>0</v>
      </c>
      <c r="G86" s="149">
        <v>0</v>
      </c>
      <c r="H86" s="149">
        <v>0</v>
      </c>
      <c r="I86" s="149">
        <v>0</v>
      </c>
      <c r="J86" s="149">
        <v>1956</v>
      </c>
      <c r="K86" s="149">
        <v>0</v>
      </c>
      <c r="L86" s="149">
        <v>0</v>
      </c>
      <c r="M86" s="149">
        <v>0</v>
      </c>
      <c r="N86" s="149">
        <v>0</v>
      </c>
      <c r="O86" s="149">
        <v>0</v>
      </c>
      <c r="P86" s="149">
        <v>0</v>
      </c>
      <c r="Q86" s="149">
        <v>4686</v>
      </c>
      <c r="R86" s="147">
        <f t="shared" si="19"/>
        <v>6642</v>
      </c>
    </row>
    <row r="87" s="34" customFormat="1" ht="24.75" customHeight="1" spans="1:18">
      <c r="A87" s="131" t="s">
        <v>148</v>
      </c>
      <c r="B87" s="131" t="s">
        <v>153</v>
      </c>
      <c r="C87" s="71">
        <f t="shared" si="21"/>
        <v>26853</v>
      </c>
      <c r="D87" s="124"/>
      <c r="E87" s="149"/>
      <c r="F87" s="149"/>
      <c r="G87" s="149"/>
      <c r="H87" s="149"/>
      <c r="I87" s="149"/>
      <c r="J87" s="149">
        <v>8203</v>
      </c>
      <c r="K87" s="149"/>
      <c r="L87" s="149"/>
      <c r="M87" s="149"/>
      <c r="N87" s="149"/>
      <c r="O87" s="149"/>
      <c r="P87" s="183"/>
      <c r="Q87" s="149">
        <v>18650</v>
      </c>
      <c r="R87" s="146">
        <f t="shared" si="19"/>
        <v>26853</v>
      </c>
    </row>
    <row r="88" s="34" customFormat="1" ht="24.75" customHeight="1" spans="1:18">
      <c r="A88" s="131" t="s">
        <v>146</v>
      </c>
      <c r="B88" s="131" t="s">
        <v>154</v>
      </c>
      <c r="C88" s="71">
        <f t="shared" si="21"/>
        <v>10000</v>
      </c>
      <c r="D88" s="124"/>
      <c r="E88" s="149"/>
      <c r="F88" s="149"/>
      <c r="G88" s="149"/>
      <c r="H88" s="149"/>
      <c r="I88" s="149"/>
      <c r="J88" s="149"/>
      <c r="K88" s="149"/>
      <c r="L88" s="149"/>
      <c r="M88" s="149"/>
      <c r="N88" s="149"/>
      <c r="O88" s="149"/>
      <c r="P88" s="149"/>
      <c r="Q88" s="149">
        <v>10000</v>
      </c>
      <c r="R88" s="146">
        <f t="shared" si="19"/>
        <v>10000</v>
      </c>
    </row>
    <row r="89" s="34" customFormat="1" ht="24.75" customHeight="1" spans="1:18">
      <c r="A89" s="89"/>
      <c r="B89" s="107"/>
      <c r="C89" s="71">
        <f t="shared" si="21"/>
        <v>0</v>
      </c>
      <c r="D89" s="124"/>
      <c r="E89" s="149"/>
      <c r="F89" s="149"/>
      <c r="G89" s="149"/>
      <c r="H89" s="149"/>
      <c r="I89" s="149"/>
      <c r="J89" s="149"/>
      <c r="K89" s="149"/>
      <c r="L89" s="149"/>
      <c r="M89" s="149"/>
      <c r="N89" s="149"/>
      <c r="O89" s="149"/>
      <c r="P89" s="149"/>
      <c r="Q89" s="149"/>
      <c r="R89" s="146">
        <f t="shared" si="19"/>
        <v>0</v>
      </c>
    </row>
    <row r="90" s="36" customFormat="1" ht="24.75" customHeight="1" spans="1:18">
      <c r="A90" s="67" t="s">
        <v>155</v>
      </c>
      <c r="B90" s="150"/>
      <c r="C90" s="151">
        <f t="shared" ref="C90:Q90" si="22">SUM(C91:C97)</f>
        <v>685673</v>
      </c>
      <c r="D90" s="152">
        <f t="shared" si="22"/>
        <v>0</v>
      </c>
      <c r="E90" s="151">
        <f t="shared" si="22"/>
        <v>0</v>
      </c>
      <c r="F90" s="151">
        <f t="shared" si="22"/>
        <v>37918</v>
      </c>
      <c r="G90" s="151">
        <f t="shared" si="22"/>
        <v>157047</v>
      </c>
      <c r="H90" s="151">
        <f t="shared" si="22"/>
        <v>56923</v>
      </c>
      <c r="I90" s="151">
        <f t="shared" si="22"/>
        <v>42348</v>
      </c>
      <c r="J90" s="151">
        <f t="shared" si="22"/>
        <v>96084</v>
      </c>
      <c r="K90" s="151">
        <f t="shared" si="22"/>
        <v>83974</v>
      </c>
      <c r="L90" s="151">
        <f t="shared" si="22"/>
        <v>43659</v>
      </c>
      <c r="M90" s="151">
        <f t="shared" si="22"/>
        <v>29072</v>
      </c>
      <c r="N90" s="151">
        <f t="shared" si="22"/>
        <v>24623</v>
      </c>
      <c r="O90" s="151">
        <f t="shared" si="22"/>
        <v>60999</v>
      </c>
      <c r="P90" s="151">
        <f t="shared" si="22"/>
        <v>31779</v>
      </c>
      <c r="Q90" s="151">
        <f t="shared" si="22"/>
        <v>21247</v>
      </c>
      <c r="R90" s="146">
        <f t="shared" si="19"/>
        <v>685673</v>
      </c>
    </row>
    <row r="91" s="34" customFormat="1" ht="24.75" customHeight="1" spans="1:18">
      <c r="A91" s="131" t="s">
        <v>156</v>
      </c>
      <c r="B91" s="131" t="s">
        <v>157</v>
      </c>
      <c r="C91" s="71">
        <f t="shared" ref="C91:C97" si="23">SUM(D91:Q91)</f>
        <v>13905</v>
      </c>
      <c r="D91" s="124"/>
      <c r="E91" s="149"/>
      <c r="F91" s="149">
        <v>575</v>
      </c>
      <c r="G91" s="149">
        <v>2021</v>
      </c>
      <c r="H91" s="149">
        <v>1782</v>
      </c>
      <c r="I91" s="149">
        <v>359</v>
      </c>
      <c r="J91" s="184">
        <v>4574</v>
      </c>
      <c r="K91" s="149">
        <v>523</v>
      </c>
      <c r="L91" s="149">
        <v>681</v>
      </c>
      <c r="M91" s="149">
        <v>669</v>
      </c>
      <c r="N91" s="149">
        <v>186</v>
      </c>
      <c r="O91" s="149">
        <v>96</v>
      </c>
      <c r="P91" s="149">
        <v>948</v>
      </c>
      <c r="Q91" s="149">
        <v>1491</v>
      </c>
      <c r="R91" s="146">
        <f t="shared" si="19"/>
        <v>13905</v>
      </c>
    </row>
    <row r="92" s="34" customFormat="1" ht="24.75" customHeight="1" spans="1:18">
      <c r="A92" s="131" t="s">
        <v>158</v>
      </c>
      <c r="B92" s="131" t="s">
        <v>159</v>
      </c>
      <c r="C92" s="71">
        <f t="shared" si="23"/>
        <v>415816</v>
      </c>
      <c r="D92" s="124"/>
      <c r="E92" s="149"/>
      <c r="F92" s="149">
        <v>21750</v>
      </c>
      <c r="G92" s="149">
        <v>104776</v>
      </c>
      <c r="H92" s="149">
        <v>33472</v>
      </c>
      <c r="I92" s="149">
        <v>25121</v>
      </c>
      <c r="J92" s="149">
        <v>54266</v>
      </c>
      <c r="K92" s="149">
        <v>55154</v>
      </c>
      <c r="L92" s="149">
        <v>25616</v>
      </c>
      <c r="M92" s="149">
        <v>15722</v>
      </c>
      <c r="N92" s="149">
        <v>14241</v>
      </c>
      <c r="O92" s="149">
        <v>38892</v>
      </c>
      <c r="P92" s="149">
        <v>17527</v>
      </c>
      <c r="Q92" s="149">
        <v>9279</v>
      </c>
      <c r="R92" s="146">
        <f t="shared" si="19"/>
        <v>415816</v>
      </c>
    </row>
    <row r="93" s="34" customFormat="1" ht="24.75" customHeight="1" spans="1:18">
      <c r="A93" s="131" t="s">
        <v>156</v>
      </c>
      <c r="B93" s="131" t="s">
        <v>160</v>
      </c>
      <c r="C93" s="71">
        <f t="shared" si="23"/>
        <v>126966</v>
      </c>
      <c r="D93" s="124"/>
      <c r="E93" s="149"/>
      <c r="F93" s="149">
        <v>6851</v>
      </c>
      <c r="G93" s="149">
        <v>31721</v>
      </c>
      <c r="H93" s="149">
        <v>10243</v>
      </c>
      <c r="I93" s="149">
        <v>7821</v>
      </c>
      <c r="J93" s="149">
        <v>16184</v>
      </c>
      <c r="K93" s="149">
        <v>17103</v>
      </c>
      <c r="L93" s="149">
        <v>8139</v>
      </c>
      <c r="M93" s="149">
        <v>5101</v>
      </c>
      <c r="N93" s="149">
        <v>3811</v>
      </c>
      <c r="O93" s="149">
        <v>12080</v>
      </c>
      <c r="P93" s="149">
        <v>5410</v>
      </c>
      <c r="Q93" s="149">
        <v>2502</v>
      </c>
      <c r="R93" s="146">
        <f t="shared" si="19"/>
        <v>126966</v>
      </c>
    </row>
    <row r="94" s="34" customFormat="1" ht="24.75" customHeight="1" spans="1:18">
      <c r="A94" s="131" t="s">
        <v>161</v>
      </c>
      <c r="B94" s="131" t="s">
        <v>162</v>
      </c>
      <c r="C94" s="71">
        <f t="shared" si="23"/>
        <v>15000</v>
      </c>
      <c r="D94" s="124"/>
      <c r="E94" s="149"/>
      <c r="F94" s="149">
        <v>1464</v>
      </c>
      <c r="G94" s="149">
        <v>2680</v>
      </c>
      <c r="H94" s="149">
        <v>1336</v>
      </c>
      <c r="I94" s="149">
        <v>1162</v>
      </c>
      <c r="J94" s="149">
        <v>2010</v>
      </c>
      <c r="K94" s="149">
        <v>1572</v>
      </c>
      <c r="L94" s="149">
        <v>1235</v>
      </c>
      <c r="M94" s="149">
        <v>959</v>
      </c>
      <c r="N94" s="149">
        <v>662</v>
      </c>
      <c r="O94" s="149">
        <v>1063</v>
      </c>
      <c r="P94" s="149">
        <v>647</v>
      </c>
      <c r="Q94" s="149">
        <v>210</v>
      </c>
      <c r="R94" s="146">
        <f t="shared" si="19"/>
        <v>15000</v>
      </c>
    </row>
    <row r="95" s="34" customFormat="1" ht="24.75" customHeight="1" spans="1:18">
      <c r="A95" s="131" t="s">
        <v>163</v>
      </c>
      <c r="B95" s="131" t="s">
        <v>164</v>
      </c>
      <c r="C95" s="71">
        <f t="shared" si="23"/>
        <v>11735</v>
      </c>
      <c r="D95" s="124"/>
      <c r="E95" s="149"/>
      <c r="F95" s="149">
        <v>1000</v>
      </c>
      <c r="G95" s="149">
        <v>1000</v>
      </c>
      <c r="H95" s="149">
        <v>1000</v>
      </c>
      <c r="I95" s="149">
        <v>1000</v>
      </c>
      <c r="J95" s="149">
        <v>1000</v>
      </c>
      <c r="K95" s="149">
        <v>1000</v>
      </c>
      <c r="L95" s="149">
        <v>1000</v>
      </c>
      <c r="M95" s="149">
        <v>1000</v>
      </c>
      <c r="N95" s="149">
        <v>735</v>
      </c>
      <c r="O95" s="149">
        <v>1000</v>
      </c>
      <c r="P95" s="149">
        <v>1000</v>
      </c>
      <c r="Q95" s="149">
        <v>1000</v>
      </c>
      <c r="R95" s="146">
        <f t="shared" si="19"/>
        <v>11735</v>
      </c>
    </row>
    <row r="96" s="34" customFormat="1" ht="24.75" customHeight="1" spans="1:18">
      <c r="A96" s="131" t="s">
        <v>165</v>
      </c>
      <c r="B96" s="131" t="s">
        <v>166</v>
      </c>
      <c r="C96" s="71">
        <f t="shared" si="23"/>
        <v>94020</v>
      </c>
      <c r="D96" s="124"/>
      <c r="E96" s="149"/>
      <c r="F96" s="149">
        <v>5809</v>
      </c>
      <c r="G96" s="149">
        <v>13582</v>
      </c>
      <c r="H96" s="149">
        <v>8356</v>
      </c>
      <c r="I96" s="149">
        <v>6300</v>
      </c>
      <c r="J96" s="149">
        <v>16996</v>
      </c>
      <c r="K96" s="149">
        <v>7813</v>
      </c>
      <c r="L96" s="149">
        <v>6394</v>
      </c>
      <c r="M96" s="149">
        <v>5195</v>
      </c>
      <c r="N96" s="149">
        <v>4623</v>
      </c>
      <c r="O96" s="149">
        <v>7182</v>
      </c>
      <c r="P96" s="149">
        <v>5339</v>
      </c>
      <c r="Q96" s="149">
        <v>6431</v>
      </c>
      <c r="R96" s="146">
        <f t="shared" si="19"/>
        <v>94020</v>
      </c>
    </row>
    <row r="97" s="34" customFormat="1" ht="24.75" customHeight="1" spans="1:18">
      <c r="A97" s="131" t="s">
        <v>161</v>
      </c>
      <c r="B97" s="131" t="s">
        <v>167</v>
      </c>
      <c r="C97" s="71">
        <f t="shared" si="23"/>
        <v>8231</v>
      </c>
      <c r="D97" s="124"/>
      <c r="E97" s="149"/>
      <c r="F97" s="149">
        <v>469</v>
      </c>
      <c r="G97" s="149">
        <v>1267</v>
      </c>
      <c r="H97" s="149">
        <v>734</v>
      </c>
      <c r="I97" s="149">
        <v>585</v>
      </c>
      <c r="J97" s="149">
        <v>1054</v>
      </c>
      <c r="K97" s="149">
        <v>809</v>
      </c>
      <c r="L97" s="149">
        <v>594</v>
      </c>
      <c r="M97" s="149">
        <v>426</v>
      </c>
      <c r="N97" s="149">
        <v>365</v>
      </c>
      <c r="O97" s="149">
        <v>686</v>
      </c>
      <c r="P97" s="149">
        <v>908</v>
      </c>
      <c r="Q97" s="149">
        <v>334</v>
      </c>
      <c r="R97" s="146">
        <f t="shared" si="19"/>
        <v>8231</v>
      </c>
    </row>
    <row r="98" s="38" customFormat="1" ht="24.75" customHeight="1" spans="1:18">
      <c r="A98" s="153"/>
      <c r="B98" s="154"/>
      <c r="C98" s="155"/>
      <c r="D98" s="156"/>
      <c r="E98" s="157"/>
      <c r="F98" s="157"/>
      <c r="G98" s="157"/>
      <c r="H98" s="157"/>
      <c r="I98" s="157"/>
      <c r="J98" s="157"/>
      <c r="K98" s="149"/>
      <c r="L98" s="157"/>
      <c r="M98" s="157"/>
      <c r="N98" s="157"/>
      <c r="O98" s="157"/>
      <c r="P98" s="157"/>
      <c r="Q98" s="157"/>
      <c r="R98" s="146"/>
    </row>
    <row r="99" s="36" customFormat="1" ht="24.75" customHeight="1" spans="1:18">
      <c r="A99" s="67" t="s">
        <v>168</v>
      </c>
      <c r="B99" s="150"/>
      <c r="C99" s="151">
        <f>SUM(D99:Q99)</f>
        <v>19569</v>
      </c>
      <c r="D99" s="152">
        <f t="shared" ref="D99:Q99" si="24">SUM(D100:D102)</f>
        <v>0</v>
      </c>
      <c r="E99" s="151">
        <f t="shared" si="24"/>
        <v>0</v>
      </c>
      <c r="F99" s="151">
        <f t="shared" si="24"/>
        <v>605</v>
      </c>
      <c r="G99" s="151">
        <f t="shared" si="24"/>
        <v>4132</v>
      </c>
      <c r="H99" s="151">
        <f t="shared" si="24"/>
        <v>2390</v>
      </c>
      <c r="I99" s="151">
        <f t="shared" si="24"/>
        <v>2140</v>
      </c>
      <c r="J99" s="151">
        <f t="shared" si="24"/>
        <v>3052</v>
      </c>
      <c r="K99" s="151">
        <f t="shared" si="24"/>
        <v>2267</v>
      </c>
      <c r="L99" s="151">
        <f t="shared" si="24"/>
        <v>1630</v>
      </c>
      <c r="M99" s="151">
        <f t="shared" si="24"/>
        <v>524</v>
      </c>
      <c r="N99" s="151">
        <f t="shared" si="24"/>
        <v>252</v>
      </c>
      <c r="O99" s="151">
        <f t="shared" si="24"/>
        <v>1789</v>
      </c>
      <c r="P99" s="151">
        <f t="shared" si="24"/>
        <v>532</v>
      </c>
      <c r="Q99" s="151">
        <f t="shared" si="24"/>
        <v>256</v>
      </c>
      <c r="R99" s="146">
        <f>SUM(F99:Q99)</f>
        <v>19569</v>
      </c>
    </row>
    <row r="100" s="35" customFormat="1" ht="24.75" customHeight="1" spans="1:18">
      <c r="A100" s="158" t="s">
        <v>169</v>
      </c>
      <c r="B100" s="158" t="s">
        <v>170</v>
      </c>
      <c r="C100" s="71">
        <f>SUM(D100:Q100)</f>
        <v>16743</v>
      </c>
      <c r="D100" s="124"/>
      <c r="E100" s="149"/>
      <c r="F100" s="149">
        <v>605</v>
      </c>
      <c r="G100" s="149">
        <v>3199</v>
      </c>
      <c r="H100" s="149">
        <v>2058</v>
      </c>
      <c r="I100" s="149">
        <v>1774</v>
      </c>
      <c r="J100" s="149">
        <v>2715</v>
      </c>
      <c r="K100" s="149">
        <v>1910</v>
      </c>
      <c r="L100" s="184">
        <v>1342</v>
      </c>
      <c r="M100" s="149">
        <v>524</v>
      </c>
      <c r="N100" s="149">
        <v>252</v>
      </c>
      <c r="O100" s="149">
        <v>1576</v>
      </c>
      <c r="P100" s="149">
        <v>532</v>
      </c>
      <c r="Q100" s="149">
        <v>256</v>
      </c>
      <c r="R100" s="147">
        <f>SUM(F100:Q100)</f>
        <v>16743</v>
      </c>
    </row>
    <row r="101" s="34" customFormat="1" ht="24.75" customHeight="1" spans="1:18">
      <c r="A101" s="89" t="s">
        <v>171</v>
      </c>
      <c r="B101" s="89" t="s">
        <v>172</v>
      </c>
      <c r="C101" s="71">
        <f>SUM(D101:Q101)</f>
        <v>2826</v>
      </c>
      <c r="D101" s="124"/>
      <c r="E101" s="149"/>
      <c r="F101" s="149">
        <v>0</v>
      </c>
      <c r="G101" s="149">
        <v>933</v>
      </c>
      <c r="H101" s="149">
        <v>332</v>
      </c>
      <c r="I101" s="149">
        <v>366</v>
      </c>
      <c r="J101" s="149">
        <v>337</v>
      </c>
      <c r="K101" s="149">
        <v>357</v>
      </c>
      <c r="L101" s="149">
        <v>288</v>
      </c>
      <c r="M101" s="149">
        <v>0</v>
      </c>
      <c r="N101" s="149">
        <v>0</v>
      </c>
      <c r="O101" s="149">
        <v>213</v>
      </c>
      <c r="P101" s="149">
        <v>0</v>
      </c>
      <c r="Q101" s="149">
        <v>0</v>
      </c>
      <c r="R101" s="146">
        <f>SUM(F101:Q101)</f>
        <v>2826</v>
      </c>
    </row>
    <row r="102" s="37" customFormat="1" ht="24.75" customHeight="1" spans="1:18">
      <c r="A102" s="90"/>
      <c r="B102" s="90"/>
      <c r="C102" s="71"/>
      <c r="D102" s="96"/>
      <c r="E102" s="159"/>
      <c r="F102" s="159"/>
      <c r="G102" s="160"/>
      <c r="H102" s="161"/>
      <c r="I102" s="185"/>
      <c r="J102" s="186"/>
      <c r="K102" s="187"/>
      <c r="L102" s="187"/>
      <c r="M102" s="188"/>
      <c r="N102" s="189"/>
      <c r="O102" s="190"/>
      <c r="P102" s="190"/>
      <c r="Q102" s="190"/>
      <c r="R102" s="146"/>
    </row>
    <row r="103" s="30" customFormat="1" ht="24.75" customHeight="1" spans="1:18">
      <c r="A103" s="162" t="s">
        <v>173</v>
      </c>
      <c r="B103" s="163"/>
      <c r="C103" s="164">
        <f>SUM(D103:Q103)</f>
        <v>75000</v>
      </c>
      <c r="D103" s="165">
        <f t="shared" ref="D103:Q103" si="25">SUM(D104:D106)</f>
        <v>47902</v>
      </c>
      <c r="E103" s="166">
        <f t="shared" si="25"/>
        <v>10000</v>
      </c>
      <c r="F103" s="166">
        <f t="shared" si="25"/>
        <v>2135</v>
      </c>
      <c r="G103" s="166">
        <f t="shared" si="25"/>
        <v>4103</v>
      </c>
      <c r="H103" s="166">
        <f t="shared" si="25"/>
        <v>1130</v>
      </c>
      <c r="I103" s="166">
        <f t="shared" si="25"/>
        <v>1084</v>
      </c>
      <c r="J103" s="166">
        <f t="shared" si="25"/>
        <v>1471</v>
      </c>
      <c r="K103" s="166">
        <f t="shared" si="25"/>
        <v>1133</v>
      </c>
      <c r="L103" s="166">
        <f t="shared" si="25"/>
        <v>1700</v>
      </c>
      <c r="M103" s="166">
        <f t="shared" si="25"/>
        <v>664</v>
      </c>
      <c r="N103" s="166">
        <f t="shared" si="25"/>
        <v>584</v>
      </c>
      <c r="O103" s="166">
        <f t="shared" si="25"/>
        <v>944</v>
      </c>
      <c r="P103" s="166">
        <f t="shared" si="25"/>
        <v>754</v>
      </c>
      <c r="Q103" s="166">
        <f t="shared" si="25"/>
        <v>1396</v>
      </c>
      <c r="R103" s="146">
        <f>SUM(F103:Q103)</f>
        <v>17098</v>
      </c>
    </row>
    <row r="104" s="28" customFormat="1" ht="24.75" customHeight="1" spans="1:18">
      <c r="A104" s="59" t="s">
        <v>146</v>
      </c>
      <c r="B104" s="59" t="s">
        <v>174</v>
      </c>
      <c r="C104" s="71">
        <f>SUM(D104:Q104)</f>
        <v>50000</v>
      </c>
      <c r="D104" s="167">
        <v>27000</v>
      </c>
      <c r="E104" s="168">
        <v>10000</v>
      </c>
      <c r="F104" s="168">
        <v>2003</v>
      </c>
      <c r="G104" s="168">
        <v>1887</v>
      </c>
      <c r="H104" s="168">
        <v>1050</v>
      </c>
      <c r="I104" s="168">
        <v>1050</v>
      </c>
      <c r="J104" s="168">
        <v>1278</v>
      </c>
      <c r="K104" s="168">
        <v>958</v>
      </c>
      <c r="L104" s="168">
        <v>1523</v>
      </c>
      <c r="M104" s="168">
        <v>603</v>
      </c>
      <c r="N104" s="168">
        <v>529</v>
      </c>
      <c r="O104" s="168">
        <v>900</v>
      </c>
      <c r="P104" s="170">
        <v>700</v>
      </c>
      <c r="Q104" s="168">
        <v>519</v>
      </c>
      <c r="R104" s="146">
        <f>SUM(F104:Q104)</f>
        <v>13000</v>
      </c>
    </row>
    <row r="105" s="28" customFormat="1" ht="24.75" customHeight="1" spans="1:18">
      <c r="A105" s="59" t="s">
        <v>146</v>
      </c>
      <c r="B105" s="59" t="s">
        <v>175</v>
      </c>
      <c r="C105" s="71">
        <f>SUM(D105:Q105)</f>
        <v>25000</v>
      </c>
      <c r="D105" s="169">
        <v>20902</v>
      </c>
      <c r="E105" s="168"/>
      <c r="F105" s="168">
        <v>132</v>
      </c>
      <c r="G105" s="168">
        <v>2216</v>
      </c>
      <c r="H105" s="168">
        <v>80</v>
      </c>
      <c r="I105" s="168">
        <v>34</v>
      </c>
      <c r="J105" s="168">
        <v>193</v>
      </c>
      <c r="K105" s="168">
        <v>175</v>
      </c>
      <c r="L105" s="168">
        <v>177</v>
      </c>
      <c r="M105" s="168">
        <v>61</v>
      </c>
      <c r="N105" s="168">
        <v>55</v>
      </c>
      <c r="O105" s="168">
        <v>44</v>
      </c>
      <c r="P105" s="168">
        <v>54</v>
      </c>
      <c r="Q105" s="168">
        <v>877</v>
      </c>
      <c r="R105" s="146">
        <f>SUM(F105:Q105)</f>
        <v>4098</v>
      </c>
    </row>
    <row r="106" s="39" customFormat="1" ht="24.75" customHeight="1" spans="1:18">
      <c r="A106" s="84"/>
      <c r="B106" s="84"/>
      <c r="C106" s="86">
        <f>SUM(D106:Q106)</f>
        <v>0</v>
      </c>
      <c r="D106" s="167"/>
      <c r="E106" s="170"/>
      <c r="F106" s="170"/>
      <c r="G106" s="170"/>
      <c r="H106" s="170"/>
      <c r="I106" s="170"/>
      <c r="J106" s="170"/>
      <c r="K106" s="170"/>
      <c r="L106" s="170"/>
      <c r="M106" s="170"/>
      <c r="N106" s="170"/>
      <c r="O106" s="170"/>
      <c r="P106" s="170"/>
      <c r="Q106" s="170"/>
      <c r="R106" s="147">
        <f>SUM(F106:Q106)</f>
        <v>0</v>
      </c>
    </row>
    <row r="107" s="30" customFormat="1" ht="24.75" customHeight="1" spans="1:18">
      <c r="A107" s="171" t="s">
        <v>176</v>
      </c>
      <c r="B107" s="172"/>
      <c r="C107" s="173">
        <f>SUM(D107:Q107)</f>
        <v>72475</v>
      </c>
      <c r="D107" s="174">
        <v>15081</v>
      </c>
      <c r="E107" s="175">
        <v>77</v>
      </c>
      <c r="F107" s="175">
        <v>7697</v>
      </c>
      <c r="G107" s="175">
        <v>8465</v>
      </c>
      <c r="H107" s="175">
        <v>4179</v>
      </c>
      <c r="I107" s="175">
        <v>3312</v>
      </c>
      <c r="J107" s="173">
        <v>9516</v>
      </c>
      <c r="K107" s="173">
        <v>5843</v>
      </c>
      <c r="L107" s="173">
        <v>4280</v>
      </c>
      <c r="M107" s="173">
        <v>2870</v>
      </c>
      <c r="N107" s="173">
        <v>3178</v>
      </c>
      <c r="O107" s="173">
        <v>3953</v>
      </c>
      <c r="P107" s="173">
        <v>2351</v>
      </c>
      <c r="Q107" s="173">
        <v>1673</v>
      </c>
      <c r="R107" s="147">
        <v>1410</v>
      </c>
    </row>
    <row r="108" s="28" customFormat="1" ht="24.75" customHeight="1" spans="1:18">
      <c r="A108" s="176"/>
      <c r="B108" s="59"/>
      <c r="C108" s="61"/>
      <c r="D108" s="124"/>
      <c r="E108" s="177"/>
      <c r="F108" s="177"/>
      <c r="G108" s="177"/>
      <c r="H108" s="177"/>
      <c r="I108" s="177"/>
      <c r="J108" s="149"/>
      <c r="K108" s="149"/>
      <c r="L108" s="149"/>
      <c r="M108" s="149"/>
      <c r="N108" s="149"/>
      <c r="O108" s="149"/>
      <c r="P108" s="149"/>
      <c r="Q108" s="149"/>
      <c r="R108" s="146"/>
    </row>
    <row r="109" s="30" customFormat="1" ht="24.75" customHeight="1" spans="1:18">
      <c r="A109" s="178" t="s">
        <v>177</v>
      </c>
      <c r="B109" s="179"/>
      <c r="C109" s="69">
        <f t="shared" ref="C109:C115" si="26">SUM(D109:Q109)</f>
        <v>2397</v>
      </c>
      <c r="D109" s="70">
        <v>2397</v>
      </c>
      <c r="E109" s="151"/>
      <c r="F109" s="151"/>
      <c r="G109" s="151"/>
      <c r="H109" s="151"/>
      <c r="I109" s="151"/>
      <c r="J109" s="69"/>
      <c r="K109" s="69"/>
      <c r="L109" s="69"/>
      <c r="M109" s="69"/>
      <c r="N109" s="69"/>
      <c r="O109" s="69"/>
      <c r="P109" s="69"/>
      <c r="Q109" s="69"/>
      <c r="R109" s="146"/>
    </row>
    <row r="110" s="28" customFormat="1" ht="24.75" customHeight="1" spans="1:18">
      <c r="A110" s="176"/>
      <c r="B110" s="59"/>
      <c r="C110" s="61"/>
      <c r="D110" s="124"/>
      <c r="E110" s="177"/>
      <c r="F110" s="177"/>
      <c r="G110" s="177"/>
      <c r="H110" s="177"/>
      <c r="I110" s="177"/>
      <c r="J110" s="149"/>
      <c r="K110" s="149"/>
      <c r="L110" s="149"/>
      <c r="M110" s="149"/>
      <c r="N110" s="149"/>
      <c r="O110" s="149"/>
      <c r="P110" s="149"/>
      <c r="Q110" s="149"/>
      <c r="R110" s="146"/>
    </row>
    <row r="111" s="30" customFormat="1" ht="24.75" customHeight="1" spans="1:18">
      <c r="A111" s="178" t="s">
        <v>178</v>
      </c>
      <c r="B111" s="179"/>
      <c r="C111" s="69">
        <f t="shared" ref="C111:Q111" si="27">SUM(C112:C116)</f>
        <v>64863</v>
      </c>
      <c r="D111" s="70">
        <f t="shared" si="27"/>
        <v>10252</v>
      </c>
      <c r="E111" s="151">
        <f t="shared" si="27"/>
        <v>0</v>
      </c>
      <c r="F111" s="151">
        <f t="shared" si="27"/>
        <v>7151</v>
      </c>
      <c r="G111" s="151">
        <f t="shared" si="27"/>
        <v>9588</v>
      </c>
      <c r="H111" s="151">
        <f t="shared" si="27"/>
        <v>4345</v>
      </c>
      <c r="I111" s="151">
        <f t="shared" si="27"/>
        <v>3784</v>
      </c>
      <c r="J111" s="69">
        <f t="shared" si="27"/>
        <v>6631</v>
      </c>
      <c r="K111" s="69">
        <f t="shared" si="27"/>
        <v>5201</v>
      </c>
      <c r="L111" s="69">
        <f t="shared" si="27"/>
        <v>4492</v>
      </c>
      <c r="M111" s="69">
        <f t="shared" si="27"/>
        <v>3334</v>
      </c>
      <c r="N111" s="69">
        <f t="shared" si="27"/>
        <v>3084</v>
      </c>
      <c r="O111" s="69">
        <f t="shared" si="27"/>
        <v>3489</v>
      </c>
      <c r="P111" s="69">
        <f t="shared" si="27"/>
        <v>2378</v>
      </c>
      <c r="Q111" s="69">
        <f t="shared" si="27"/>
        <v>1134</v>
      </c>
      <c r="R111" s="146">
        <f t="shared" ref="R111:R118" si="28">SUM(F111:Q111)</f>
        <v>54611</v>
      </c>
    </row>
    <row r="112" s="28" customFormat="1" ht="24.75" customHeight="1" spans="1:18">
      <c r="A112" s="59" t="s">
        <v>179</v>
      </c>
      <c r="B112" s="107" t="s">
        <v>180</v>
      </c>
      <c r="C112" s="71">
        <f t="shared" si="26"/>
        <v>277</v>
      </c>
      <c r="D112" s="169">
        <v>277</v>
      </c>
      <c r="E112" s="168"/>
      <c r="F112" s="168"/>
      <c r="G112" s="168"/>
      <c r="H112" s="168"/>
      <c r="I112" s="168"/>
      <c r="J112" s="168"/>
      <c r="K112" s="168"/>
      <c r="L112" s="168"/>
      <c r="M112" s="168"/>
      <c r="N112" s="168"/>
      <c r="O112" s="168"/>
      <c r="P112" s="168"/>
      <c r="Q112" s="168"/>
      <c r="R112" s="146">
        <f t="shared" si="28"/>
        <v>0</v>
      </c>
    </row>
    <row r="113" s="28" customFormat="1" ht="24.75" customHeight="1" spans="1:18">
      <c r="A113" s="59" t="s">
        <v>181</v>
      </c>
      <c r="B113" s="107" t="s">
        <v>182</v>
      </c>
      <c r="C113" s="71">
        <f t="shared" si="26"/>
        <v>15194</v>
      </c>
      <c r="D113" s="169">
        <v>84</v>
      </c>
      <c r="E113" s="168"/>
      <c r="F113" s="168">
        <v>1806</v>
      </c>
      <c r="G113" s="168">
        <v>2668</v>
      </c>
      <c r="H113" s="168">
        <v>1294</v>
      </c>
      <c r="I113" s="168">
        <v>1017</v>
      </c>
      <c r="J113" s="168">
        <v>2050</v>
      </c>
      <c r="K113" s="168">
        <v>1635</v>
      </c>
      <c r="L113" s="168">
        <v>1172</v>
      </c>
      <c r="M113" s="168">
        <v>789</v>
      </c>
      <c r="N113" s="168">
        <v>950</v>
      </c>
      <c r="O113" s="168">
        <v>1040</v>
      </c>
      <c r="P113" s="168">
        <v>545</v>
      </c>
      <c r="Q113" s="168">
        <v>144</v>
      </c>
      <c r="R113" s="146">
        <f t="shared" si="28"/>
        <v>15110</v>
      </c>
    </row>
    <row r="114" s="28" customFormat="1" ht="24.75" customHeight="1" spans="1:18">
      <c r="A114" s="59" t="s">
        <v>183</v>
      </c>
      <c r="B114" s="180" t="s">
        <v>184</v>
      </c>
      <c r="C114" s="181">
        <f t="shared" si="26"/>
        <v>20</v>
      </c>
      <c r="D114" s="182"/>
      <c r="E114" s="168"/>
      <c r="F114" s="168"/>
      <c r="G114" s="168"/>
      <c r="H114" s="168"/>
      <c r="I114" s="168"/>
      <c r="J114" s="168"/>
      <c r="K114" s="168"/>
      <c r="L114" s="168"/>
      <c r="M114" s="168"/>
      <c r="N114" s="168">
        <v>20</v>
      </c>
      <c r="O114" s="168"/>
      <c r="P114" s="168"/>
      <c r="Q114" s="168"/>
      <c r="R114" s="146">
        <f t="shared" si="28"/>
        <v>20</v>
      </c>
    </row>
    <row r="115" s="28" customFormat="1" ht="24.75" customHeight="1" spans="1:18">
      <c r="A115" s="59" t="s">
        <v>185</v>
      </c>
      <c r="B115" s="90"/>
      <c r="C115" s="181">
        <f t="shared" si="26"/>
        <v>49372</v>
      </c>
      <c r="D115" s="169">
        <v>9891</v>
      </c>
      <c r="E115" s="168"/>
      <c r="F115" s="168">
        <v>5345</v>
      </c>
      <c r="G115" s="168">
        <v>6920</v>
      </c>
      <c r="H115" s="168">
        <v>3051</v>
      </c>
      <c r="I115" s="168">
        <v>2767</v>
      </c>
      <c r="J115" s="168">
        <v>4581</v>
      </c>
      <c r="K115" s="168">
        <v>3566</v>
      </c>
      <c r="L115" s="168">
        <v>3320</v>
      </c>
      <c r="M115" s="168">
        <v>2545</v>
      </c>
      <c r="N115" s="168">
        <v>2114</v>
      </c>
      <c r="O115" s="168">
        <v>2449</v>
      </c>
      <c r="P115" s="168">
        <v>1833</v>
      </c>
      <c r="Q115" s="168">
        <v>990</v>
      </c>
      <c r="R115" s="146">
        <f t="shared" si="28"/>
        <v>39481</v>
      </c>
    </row>
    <row r="116" s="28" customFormat="1" ht="24.75" customHeight="1" spans="1:18">
      <c r="A116" s="59"/>
      <c r="B116" s="90"/>
      <c r="C116" s="71"/>
      <c r="D116" s="169"/>
      <c r="E116" s="168"/>
      <c r="F116" s="168"/>
      <c r="G116" s="168"/>
      <c r="H116" s="168"/>
      <c r="I116" s="168"/>
      <c r="J116" s="168"/>
      <c r="K116" s="168"/>
      <c r="L116" s="168"/>
      <c r="M116" s="168"/>
      <c r="N116" s="168"/>
      <c r="O116" s="168"/>
      <c r="P116" s="168"/>
      <c r="Q116" s="168"/>
      <c r="R116" s="146">
        <f t="shared" si="28"/>
        <v>0</v>
      </c>
    </row>
    <row r="117" s="28" customFormat="1" ht="24.75" customHeight="1" spans="1:18">
      <c r="A117" s="178" t="s">
        <v>186</v>
      </c>
      <c r="B117" s="112"/>
      <c r="C117" s="69">
        <f>SUM(D117:Q117)</f>
        <v>670689</v>
      </c>
      <c r="D117" s="70">
        <f t="shared" ref="D117:Q117" si="29">SUM(D118:D119)</f>
        <v>18636</v>
      </c>
      <c r="E117" s="69">
        <f t="shared" si="29"/>
        <v>0</v>
      </c>
      <c r="F117" s="69">
        <f t="shared" si="29"/>
        <v>100162</v>
      </c>
      <c r="G117" s="69">
        <f t="shared" si="29"/>
        <v>129852</v>
      </c>
      <c r="H117" s="69">
        <f t="shared" si="29"/>
        <v>52698</v>
      </c>
      <c r="I117" s="69">
        <f t="shared" si="29"/>
        <v>40801</v>
      </c>
      <c r="J117" s="69">
        <f t="shared" si="29"/>
        <v>70318</v>
      </c>
      <c r="K117" s="69">
        <f t="shared" si="29"/>
        <v>67902</v>
      </c>
      <c r="L117" s="69">
        <f t="shared" si="29"/>
        <v>57257</v>
      </c>
      <c r="M117" s="69">
        <f t="shared" si="29"/>
        <v>31673</v>
      </c>
      <c r="N117" s="69">
        <f t="shared" si="29"/>
        <v>23652</v>
      </c>
      <c r="O117" s="69">
        <f t="shared" si="29"/>
        <v>43750</v>
      </c>
      <c r="P117" s="69">
        <f t="shared" si="29"/>
        <v>27749</v>
      </c>
      <c r="Q117" s="69">
        <f t="shared" si="29"/>
        <v>6239</v>
      </c>
      <c r="R117" s="146">
        <f t="shared" si="28"/>
        <v>652053</v>
      </c>
    </row>
    <row r="118" s="28" customFormat="1" ht="24.75" customHeight="1" spans="1:18">
      <c r="A118" s="82" t="s">
        <v>187</v>
      </c>
      <c r="B118" s="82" t="s">
        <v>188</v>
      </c>
      <c r="C118" s="71">
        <f>SUM(D118:Q118)</f>
        <v>6141</v>
      </c>
      <c r="D118" s="62">
        <v>123</v>
      </c>
      <c r="E118" s="61">
        <v>0</v>
      </c>
      <c r="F118" s="61">
        <v>718</v>
      </c>
      <c r="G118" s="61">
        <v>1106</v>
      </c>
      <c r="H118" s="61">
        <v>463</v>
      </c>
      <c r="I118" s="61">
        <v>546</v>
      </c>
      <c r="J118" s="61">
        <v>667</v>
      </c>
      <c r="K118" s="61">
        <v>542</v>
      </c>
      <c r="L118" s="61">
        <v>491</v>
      </c>
      <c r="M118" s="61">
        <v>345</v>
      </c>
      <c r="N118" s="61">
        <v>328</v>
      </c>
      <c r="O118" s="61">
        <v>447</v>
      </c>
      <c r="P118" s="61">
        <v>265</v>
      </c>
      <c r="Q118" s="61">
        <v>100</v>
      </c>
      <c r="R118" s="146">
        <f t="shared" si="28"/>
        <v>6018</v>
      </c>
    </row>
    <row r="119" s="28" customFormat="1" ht="24.75" customHeight="1" spans="1:18">
      <c r="A119" s="59" t="s">
        <v>185</v>
      </c>
      <c r="B119" s="90"/>
      <c r="C119" s="71">
        <f>SUM(D119:Q119)</f>
        <v>664548</v>
      </c>
      <c r="D119" s="124">
        <v>18513</v>
      </c>
      <c r="E119" s="61"/>
      <c r="F119" s="61">
        <v>99444</v>
      </c>
      <c r="G119" s="61">
        <v>128746</v>
      </c>
      <c r="H119" s="61">
        <v>52235</v>
      </c>
      <c r="I119" s="61">
        <v>40255</v>
      </c>
      <c r="J119" s="61">
        <v>69651</v>
      </c>
      <c r="K119" s="61">
        <v>67360</v>
      </c>
      <c r="L119" s="61">
        <v>56766</v>
      </c>
      <c r="M119" s="61">
        <v>31328</v>
      </c>
      <c r="N119" s="61">
        <v>23324</v>
      </c>
      <c r="O119" s="61">
        <v>43303</v>
      </c>
      <c r="P119" s="61">
        <v>27484</v>
      </c>
      <c r="Q119" s="61">
        <v>6139</v>
      </c>
      <c r="R119" s="146" t="e">
        <f>SUM(#REF!)</f>
        <v>#REF!</v>
      </c>
    </row>
    <row r="120" s="28" customFormat="1" ht="24.75" customHeight="1" spans="1:18">
      <c r="A120" s="59"/>
      <c r="B120" s="60"/>
      <c r="C120" s="61"/>
      <c r="D120" s="124"/>
      <c r="E120" s="61"/>
      <c r="F120" s="183"/>
      <c r="G120" s="183"/>
      <c r="H120" s="183"/>
      <c r="I120" s="183"/>
      <c r="J120" s="183"/>
      <c r="K120" s="183"/>
      <c r="L120" s="183"/>
      <c r="M120" s="183"/>
      <c r="N120" s="183"/>
      <c r="O120" s="183"/>
      <c r="P120" s="183"/>
      <c r="Q120" s="183"/>
      <c r="R120" s="146"/>
    </row>
    <row r="121" s="30" customFormat="1" ht="24.75" customHeight="1" spans="1:18">
      <c r="A121" s="178" t="s">
        <v>189</v>
      </c>
      <c r="B121" s="179"/>
      <c r="C121" s="69">
        <f t="shared" ref="C121:C128" si="30">SUM(D121:Q121)</f>
        <v>375</v>
      </c>
      <c r="D121" s="70">
        <v>30</v>
      </c>
      <c r="E121" s="151"/>
      <c r="F121" s="151">
        <v>20</v>
      </c>
      <c r="G121" s="151">
        <v>36</v>
      </c>
      <c r="H121" s="151">
        <v>28</v>
      </c>
      <c r="I121" s="151">
        <v>30</v>
      </c>
      <c r="J121" s="69">
        <v>45</v>
      </c>
      <c r="K121" s="69">
        <v>38</v>
      </c>
      <c r="L121" s="69">
        <v>24</v>
      </c>
      <c r="M121" s="69">
        <v>30</v>
      </c>
      <c r="N121" s="69">
        <v>24</v>
      </c>
      <c r="O121" s="69">
        <v>30</v>
      </c>
      <c r="P121" s="69">
        <v>28</v>
      </c>
      <c r="Q121" s="69">
        <v>12</v>
      </c>
      <c r="R121" s="146">
        <f t="shared" ref="R121:R128" si="31">SUM(F121:Q121)</f>
        <v>345</v>
      </c>
    </row>
    <row r="122" s="28" customFormat="1" ht="24.75" customHeight="1" spans="1:18">
      <c r="A122" s="59"/>
      <c r="B122" s="89"/>
      <c r="C122" s="61"/>
      <c r="D122" s="124"/>
      <c r="E122" s="149"/>
      <c r="F122" s="149"/>
      <c r="G122" s="149"/>
      <c r="H122" s="149"/>
      <c r="I122" s="149"/>
      <c r="J122" s="149"/>
      <c r="K122" s="149"/>
      <c r="L122" s="149"/>
      <c r="M122" s="149"/>
      <c r="N122" s="149"/>
      <c r="O122" s="149"/>
      <c r="P122" s="149"/>
      <c r="Q122" s="149"/>
      <c r="R122" s="146"/>
    </row>
    <row r="123" s="30" customFormat="1" ht="24.75" customHeight="1" spans="1:18">
      <c r="A123" s="178" t="s">
        <v>190</v>
      </c>
      <c r="B123" s="172"/>
      <c r="C123" s="69">
        <f t="shared" si="30"/>
        <v>16057</v>
      </c>
      <c r="D123" s="70">
        <v>2141</v>
      </c>
      <c r="E123" s="175"/>
      <c r="F123" s="151">
        <v>1712</v>
      </c>
      <c r="G123" s="151">
        <v>2532</v>
      </c>
      <c r="H123" s="151">
        <v>1003</v>
      </c>
      <c r="I123" s="151">
        <v>1069</v>
      </c>
      <c r="J123" s="69">
        <v>1306</v>
      </c>
      <c r="K123" s="69">
        <v>1096</v>
      </c>
      <c r="L123" s="69">
        <v>900</v>
      </c>
      <c r="M123" s="69">
        <v>989</v>
      </c>
      <c r="N123" s="69">
        <v>788</v>
      </c>
      <c r="O123" s="69">
        <v>1033</v>
      </c>
      <c r="P123" s="69">
        <v>801</v>
      </c>
      <c r="Q123" s="69">
        <v>687</v>
      </c>
      <c r="R123" s="146">
        <f t="shared" si="31"/>
        <v>13916</v>
      </c>
    </row>
    <row r="124" s="28" customFormat="1" ht="24.75" customHeight="1" spans="1:18">
      <c r="A124" s="59"/>
      <c r="B124" s="89"/>
      <c r="C124" s="61"/>
      <c r="D124" s="124"/>
      <c r="E124" s="149"/>
      <c r="F124" s="149"/>
      <c r="G124" s="149"/>
      <c r="H124" s="149"/>
      <c r="I124" s="149"/>
      <c r="J124" s="149"/>
      <c r="K124" s="149"/>
      <c r="L124" s="149"/>
      <c r="M124" s="149"/>
      <c r="N124" s="149"/>
      <c r="O124" s="149"/>
      <c r="P124" s="149"/>
      <c r="Q124" s="149"/>
      <c r="R124" s="146"/>
    </row>
    <row r="125" s="28" customFormat="1" ht="24.75" customHeight="1" spans="1:18">
      <c r="A125" s="178" t="s">
        <v>191</v>
      </c>
      <c r="B125" s="112"/>
      <c r="C125" s="69">
        <f t="shared" si="30"/>
        <v>634358</v>
      </c>
      <c r="D125" s="70">
        <f t="shared" ref="D125:Q125" si="32">SUM(D126:D126)</f>
        <v>11534</v>
      </c>
      <c r="E125" s="69">
        <f t="shared" si="32"/>
        <v>0</v>
      </c>
      <c r="F125" s="69">
        <f t="shared" si="32"/>
        <v>66464</v>
      </c>
      <c r="G125" s="69">
        <f t="shared" si="32"/>
        <v>116926</v>
      </c>
      <c r="H125" s="69">
        <f t="shared" si="32"/>
        <v>49715</v>
      </c>
      <c r="I125" s="69">
        <f t="shared" si="32"/>
        <v>41911</v>
      </c>
      <c r="J125" s="69">
        <f t="shared" si="32"/>
        <v>89080</v>
      </c>
      <c r="K125" s="69">
        <f t="shared" si="32"/>
        <v>58160</v>
      </c>
      <c r="L125" s="69">
        <f t="shared" si="32"/>
        <v>57409</v>
      </c>
      <c r="M125" s="69">
        <f t="shared" si="32"/>
        <v>29756</v>
      </c>
      <c r="N125" s="69">
        <f t="shared" si="32"/>
        <v>28417</v>
      </c>
      <c r="O125" s="69">
        <f t="shared" si="32"/>
        <v>50092</v>
      </c>
      <c r="P125" s="69">
        <f t="shared" si="32"/>
        <v>27265</v>
      </c>
      <c r="Q125" s="69">
        <f t="shared" si="32"/>
        <v>7629</v>
      </c>
      <c r="R125" s="146">
        <f t="shared" si="31"/>
        <v>622824</v>
      </c>
    </row>
    <row r="126" s="28" customFormat="1" ht="24.75" customHeight="1" spans="1:18">
      <c r="A126" s="59" t="s">
        <v>185</v>
      </c>
      <c r="B126" s="89"/>
      <c r="C126" s="71">
        <f t="shared" si="30"/>
        <v>634358</v>
      </c>
      <c r="D126" s="62">
        <v>11534</v>
      </c>
      <c r="E126" s="61"/>
      <c r="F126" s="61">
        <v>66464</v>
      </c>
      <c r="G126" s="61">
        <v>116926</v>
      </c>
      <c r="H126" s="61">
        <v>49715</v>
      </c>
      <c r="I126" s="61">
        <v>41911</v>
      </c>
      <c r="J126" s="61">
        <v>89080</v>
      </c>
      <c r="K126" s="61">
        <v>58160</v>
      </c>
      <c r="L126" s="61">
        <v>57409</v>
      </c>
      <c r="M126" s="61">
        <v>29756</v>
      </c>
      <c r="N126" s="61">
        <v>28417</v>
      </c>
      <c r="O126" s="61">
        <v>50092</v>
      </c>
      <c r="P126" s="61">
        <v>27265</v>
      </c>
      <c r="Q126" s="61">
        <v>7629</v>
      </c>
      <c r="R126" s="146">
        <f t="shared" si="31"/>
        <v>622824</v>
      </c>
    </row>
    <row r="127" s="28" customFormat="1" ht="24.75" customHeight="1" spans="1:18">
      <c r="A127" s="59"/>
      <c r="B127" s="89"/>
      <c r="C127" s="61">
        <f t="shared" si="30"/>
        <v>0</v>
      </c>
      <c r="D127" s="62"/>
      <c r="E127" s="61"/>
      <c r="F127" s="61"/>
      <c r="G127" s="61"/>
      <c r="H127" s="61"/>
      <c r="I127" s="61"/>
      <c r="J127" s="61"/>
      <c r="K127" s="61"/>
      <c r="L127" s="61"/>
      <c r="M127" s="61"/>
      <c r="N127" s="61"/>
      <c r="O127" s="61"/>
      <c r="P127" s="61"/>
      <c r="Q127" s="61"/>
      <c r="R127" s="146">
        <f t="shared" si="31"/>
        <v>0</v>
      </c>
    </row>
    <row r="128" s="30" customFormat="1" ht="24.75" customHeight="1" spans="1:18">
      <c r="A128" s="178" t="s">
        <v>192</v>
      </c>
      <c r="B128" s="179"/>
      <c r="C128" s="69">
        <f t="shared" si="30"/>
        <v>414369</v>
      </c>
      <c r="D128" s="70">
        <v>66120</v>
      </c>
      <c r="E128" s="151"/>
      <c r="F128" s="151">
        <v>43370</v>
      </c>
      <c r="G128" s="151">
        <v>67298</v>
      </c>
      <c r="H128" s="151">
        <v>30006</v>
      </c>
      <c r="I128" s="151">
        <v>22096</v>
      </c>
      <c r="J128" s="69">
        <v>45237</v>
      </c>
      <c r="K128" s="69">
        <v>34101</v>
      </c>
      <c r="L128" s="69">
        <v>29083</v>
      </c>
      <c r="M128" s="69">
        <v>19313</v>
      </c>
      <c r="N128" s="69">
        <v>17844</v>
      </c>
      <c r="O128" s="69">
        <v>22327</v>
      </c>
      <c r="P128" s="69">
        <v>13588</v>
      </c>
      <c r="Q128" s="69">
        <v>3986</v>
      </c>
      <c r="R128" s="146">
        <f t="shared" si="31"/>
        <v>348249</v>
      </c>
    </row>
    <row r="129" s="28" customFormat="1" ht="24.75" customHeight="1" spans="1:18">
      <c r="A129" s="191"/>
      <c r="B129" s="192"/>
      <c r="C129" s="61"/>
      <c r="D129" s="62"/>
      <c r="E129" s="61"/>
      <c r="F129" s="61"/>
      <c r="G129" s="61"/>
      <c r="H129" s="61"/>
      <c r="I129" s="61"/>
      <c r="J129" s="61"/>
      <c r="K129" s="61"/>
      <c r="L129" s="61"/>
      <c r="M129" s="61"/>
      <c r="N129" s="61"/>
      <c r="O129" s="61"/>
      <c r="P129" s="61"/>
      <c r="Q129" s="61"/>
      <c r="R129" s="146"/>
    </row>
    <row r="130" s="30" customFormat="1" ht="24.75" customHeight="1" spans="1:18">
      <c r="A130" s="178" t="s">
        <v>193</v>
      </c>
      <c r="B130" s="179"/>
      <c r="C130" s="69">
        <f t="shared" ref="C130:C136" si="33">SUM(D130:Q130)</f>
        <v>128399</v>
      </c>
      <c r="D130" s="70">
        <v>85</v>
      </c>
      <c r="E130" s="151"/>
      <c r="F130" s="151">
        <v>8320</v>
      </c>
      <c r="G130" s="151">
        <v>23644</v>
      </c>
      <c r="H130" s="151">
        <v>8860</v>
      </c>
      <c r="I130" s="151">
        <v>8606</v>
      </c>
      <c r="J130" s="69">
        <v>15405</v>
      </c>
      <c r="K130" s="69">
        <v>15175</v>
      </c>
      <c r="L130" s="69">
        <v>13531</v>
      </c>
      <c r="M130" s="69">
        <v>11617</v>
      </c>
      <c r="N130" s="69">
        <v>5215</v>
      </c>
      <c r="O130" s="69">
        <v>9843</v>
      </c>
      <c r="P130" s="69">
        <v>6523</v>
      </c>
      <c r="Q130" s="69">
        <v>1575</v>
      </c>
      <c r="R130" s="146">
        <f t="shared" ref="R130:R136" si="34">SUM(F130:Q130)</f>
        <v>128314</v>
      </c>
    </row>
    <row r="131" s="28" customFormat="1" ht="24.75" customHeight="1" spans="1:18">
      <c r="A131" s="59"/>
      <c r="B131" s="89"/>
      <c r="C131" s="61"/>
      <c r="D131" s="62"/>
      <c r="E131" s="61"/>
      <c r="F131" s="61"/>
      <c r="G131" s="61"/>
      <c r="H131" s="61"/>
      <c r="I131" s="61"/>
      <c r="J131" s="61"/>
      <c r="K131" s="61"/>
      <c r="L131" s="61"/>
      <c r="M131" s="61"/>
      <c r="N131" s="61"/>
      <c r="O131" s="61"/>
      <c r="P131" s="61"/>
      <c r="Q131" s="61"/>
      <c r="R131" s="146">
        <f t="shared" si="34"/>
        <v>0</v>
      </c>
    </row>
    <row r="132" s="30" customFormat="1" ht="24.75" customHeight="1" spans="1:18">
      <c r="A132" s="178" t="s">
        <v>194</v>
      </c>
      <c r="B132" s="179"/>
      <c r="C132" s="69">
        <f t="shared" si="33"/>
        <v>30000</v>
      </c>
      <c r="D132" s="70"/>
      <c r="E132" s="151">
        <v>3000</v>
      </c>
      <c r="F132" s="151">
        <v>20000</v>
      </c>
      <c r="G132" s="151">
        <v>0</v>
      </c>
      <c r="H132" s="151">
        <v>3000</v>
      </c>
      <c r="I132" s="151">
        <v>3000</v>
      </c>
      <c r="J132" s="69">
        <v>0</v>
      </c>
      <c r="K132" s="69">
        <v>0</v>
      </c>
      <c r="L132" s="69">
        <v>0</v>
      </c>
      <c r="M132" s="69">
        <v>0</v>
      </c>
      <c r="N132" s="69">
        <v>0</v>
      </c>
      <c r="O132" s="69">
        <v>0</v>
      </c>
      <c r="P132" s="69">
        <v>0</v>
      </c>
      <c r="Q132" s="69">
        <v>1000</v>
      </c>
      <c r="R132" s="146">
        <f t="shared" si="34"/>
        <v>27000</v>
      </c>
    </row>
    <row r="133" s="28" customFormat="1" ht="24.75" customHeight="1" spans="1:18">
      <c r="A133" s="59"/>
      <c r="B133" s="89"/>
      <c r="C133" s="61"/>
      <c r="D133" s="62"/>
      <c r="E133" s="61"/>
      <c r="F133" s="61"/>
      <c r="G133" s="61"/>
      <c r="H133" s="61"/>
      <c r="I133" s="61"/>
      <c r="J133" s="61"/>
      <c r="K133" s="61"/>
      <c r="L133" s="61"/>
      <c r="M133" s="61"/>
      <c r="N133" s="61"/>
      <c r="O133" s="61"/>
      <c r="P133" s="61"/>
      <c r="Q133" s="61"/>
      <c r="R133" s="146">
        <f t="shared" si="34"/>
        <v>0</v>
      </c>
    </row>
    <row r="134" s="30" customFormat="1" ht="24.75" customHeight="1" spans="1:18">
      <c r="A134" s="178" t="s">
        <v>195</v>
      </c>
      <c r="B134" s="179"/>
      <c r="C134" s="69">
        <f t="shared" si="33"/>
        <v>262010</v>
      </c>
      <c r="D134" s="70">
        <f t="shared" ref="D134:Q134" si="35">SUM(D135:D136)</f>
        <v>4940</v>
      </c>
      <c r="E134" s="151">
        <f t="shared" si="35"/>
        <v>0</v>
      </c>
      <c r="F134" s="151">
        <f t="shared" si="35"/>
        <v>8612</v>
      </c>
      <c r="G134" s="151">
        <f t="shared" si="35"/>
        <v>32299</v>
      </c>
      <c r="H134" s="151">
        <f t="shared" si="35"/>
        <v>21610</v>
      </c>
      <c r="I134" s="151">
        <f t="shared" si="35"/>
        <v>24285</v>
      </c>
      <c r="J134" s="69">
        <f t="shared" si="35"/>
        <v>21457</v>
      </c>
      <c r="K134" s="69">
        <f t="shared" si="35"/>
        <v>22087</v>
      </c>
      <c r="L134" s="69">
        <f t="shared" si="35"/>
        <v>40300</v>
      </c>
      <c r="M134" s="69">
        <f t="shared" si="35"/>
        <v>28180</v>
      </c>
      <c r="N134" s="69">
        <f t="shared" si="35"/>
        <v>7006</v>
      </c>
      <c r="O134" s="69">
        <f t="shared" si="35"/>
        <v>24058</v>
      </c>
      <c r="P134" s="69">
        <f t="shared" si="35"/>
        <v>18302</v>
      </c>
      <c r="Q134" s="69">
        <f t="shared" si="35"/>
        <v>8874</v>
      </c>
      <c r="R134" s="146">
        <f t="shared" si="34"/>
        <v>257070</v>
      </c>
    </row>
    <row r="135" s="31" customFormat="1" ht="24.75" customHeight="1" spans="1:18">
      <c r="A135" s="193" t="s">
        <v>196</v>
      </c>
      <c r="B135" s="193" t="s">
        <v>197</v>
      </c>
      <c r="C135" s="71">
        <f t="shared" si="33"/>
        <v>1323</v>
      </c>
      <c r="D135" s="62"/>
      <c r="E135" s="61"/>
      <c r="F135" s="194">
        <v>61</v>
      </c>
      <c r="G135" s="194">
        <v>144</v>
      </c>
      <c r="H135" s="194">
        <v>149</v>
      </c>
      <c r="I135" s="194">
        <v>55</v>
      </c>
      <c r="J135" s="194">
        <v>337</v>
      </c>
      <c r="K135" s="224">
        <v>0</v>
      </c>
      <c r="L135" s="194">
        <v>75</v>
      </c>
      <c r="M135" s="194">
        <v>74</v>
      </c>
      <c r="N135" s="194">
        <v>169</v>
      </c>
      <c r="O135" s="194">
        <v>63</v>
      </c>
      <c r="P135" s="194">
        <v>196</v>
      </c>
      <c r="Q135" s="61"/>
      <c r="R135" s="146">
        <f t="shared" si="34"/>
        <v>1323</v>
      </c>
    </row>
    <row r="136" s="28" customFormat="1" ht="24.75" customHeight="1" spans="1:18">
      <c r="A136" s="59" t="s">
        <v>185</v>
      </c>
      <c r="B136" s="158"/>
      <c r="C136" s="71">
        <f t="shared" si="33"/>
        <v>260687</v>
      </c>
      <c r="D136" s="62">
        <v>4940</v>
      </c>
      <c r="E136" s="61">
        <v>0</v>
      </c>
      <c r="F136" s="61">
        <v>8551</v>
      </c>
      <c r="G136" s="61">
        <v>32155</v>
      </c>
      <c r="H136" s="61">
        <v>21461</v>
      </c>
      <c r="I136" s="61">
        <v>24230</v>
      </c>
      <c r="J136" s="61">
        <v>21120</v>
      </c>
      <c r="K136" s="61">
        <v>22087</v>
      </c>
      <c r="L136" s="61">
        <v>40225</v>
      </c>
      <c r="M136" s="61">
        <v>28106</v>
      </c>
      <c r="N136" s="61">
        <v>6837</v>
      </c>
      <c r="O136" s="61">
        <v>23995</v>
      </c>
      <c r="P136" s="61">
        <v>18106</v>
      </c>
      <c r="Q136" s="61">
        <v>8874</v>
      </c>
      <c r="R136" s="146">
        <f t="shared" si="34"/>
        <v>255747</v>
      </c>
    </row>
    <row r="137" s="28" customFormat="1" ht="24.75" customHeight="1" spans="1:18">
      <c r="A137" s="59"/>
      <c r="B137" s="195"/>
      <c r="C137" s="61"/>
      <c r="D137" s="62"/>
      <c r="E137" s="61"/>
      <c r="F137" s="61"/>
      <c r="G137" s="61"/>
      <c r="H137" s="61"/>
      <c r="I137" s="61"/>
      <c r="J137" s="61"/>
      <c r="K137" s="61"/>
      <c r="L137" s="61"/>
      <c r="M137" s="61"/>
      <c r="N137" s="61"/>
      <c r="O137" s="61"/>
      <c r="P137" s="61"/>
      <c r="Q137" s="61"/>
      <c r="R137" s="146"/>
    </row>
    <row r="138" s="30" customFormat="1" ht="24.75" customHeight="1" spans="1:18">
      <c r="A138" s="178" t="s">
        <v>198</v>
      </c>
      <c r="B138" s="179"/>
      <c r="C138" s="69">
        <f t="shared" ref="C138:C144" si="36">SUM(D138:Q138)</f>
        <v>43186</v>
      </c>
      <c r="D138" s="70">
        <v>0</v>
      </c>
      <c r="E138" s="151"/>
      <c r="F138" s="151">
        <v>2611</v>
      </c>
      <c r="G138" s="151">
        <v>5093</v>
      </c>
      <c r="H138" s="151">
        <v>2424</v>
      </c>
      <c r="I138" s="151">
        <v>1927</v>
      </c>
      <c r="J138" s="69">
        <v>11088</v>
      </c>
      <c r="K138" s="69">
        <v>2783</v>
      </c>
      <c r="L138" s="69">
        <v>2483</v>
      </c>
      <c r="M138" s="69">
        <v>2245</v>
      </c>
      <c r="N138" s="69">
        <v>1799</v>
      </c>
      <c r="O138" s="69">
        <v>1878</v>
      </c>
      <c r="P138" s="69">
        <v>2439</v>
      </c>
      <c r="Q138" s="69">
        <v>6416</v>
      </c>
      <c r="R138" s="146">
        <f>SUM(F138:Q138)</f>
        <v>43186</v>
      </c>
    </row>
    <row r="139" s="28" customFormat="1" ht="24.75" customHeight="1" spans="1:18">
      <c r="A139" s="59"/>
      <c r="B139" s="89"/>
      <c r="C139" s="61"/>
      <c r="D139" s="62"/>
      <c r="E139" s="61"/>
      <c r="F139" s="61"/>
      <c r="G139" s="61"/>
      <c r="H139" s="61"/>
      <c r="I139" s="61"/>
      <c r="J139" s="61"/>
      <c r="K139" s="61"/>
      <c r="L139" s="61"/>
      <c r="M139" s="61"/>
      <c r="N139" s="61"/>
      <c r="O139" s="61"/>
      <c r="P139" s="61"/>
      <c r="Q139" s="61"/>
      <c r="R139" s="146">
        <f>SUM(F139:Q139)</f>
        <v>0</v>
      </c>
    </row>
    <row r="140" s="30" customFormat="1" ht="24.75" customHeight="1" spans="1:18">
      <c r="A140" s="178" t="s">
        <v>199</v>
      </c>
      <c r="B140" s="179"/>
      <c r="C140" s="69">
        <f t="shared" si="36"/>
        <v>43060</v>
      </c>
      <c r="D140" s="70">
        <v>105</v>
      </c>
      <c r="E140" s="151">
        <v>1204</v>
      </c>
      <c r="F140" s="151">
        <v>4439</v>
      </c>
      <c r="G140" s="151">
        <v>3968</v>
      </c>
      <c r="H140" s="151">
        <v>1271</v>
      </c>
      <c r="I140" s="151">
        <v>8989</v>
      </c>
      <c r="J140" s="69">
        <v>6465</v>
      </c>
      <c r="K140" s="69">
        <v>749</v>
      </c>
      <c r="L140" s="69">
        <v>11641</v>
      </c>
      <c r="M140" s="69">
        <v>585</v>
      </c>
      <c r="N140" s="69">
        <v>345</v>
      </c>
      <c r="O140" s="69">
        <v>1694</v>
      </c>
      <c r="P140" s="69">
        <v>1605</v>
      </c>
      <c r="Q140" s="69">
        <v>0</v>
      </c>
      <c r="R140" s="146">
        <v>1204</v>
      </c>
    </row>
    <row r="141" s="28" customFormat="1" ht="24.75" customHeight="1" spans="1:18">
      <c r="A141" s="59"/>
      <c r="B141" s="89"/>
      <c r="C141" s="61">
        <f t="shared" si="36"/>
        <v>0</v>
      </c>
      <c r="D141" s="62"/>
      <c r="E141" s="61"/>
      <c r="F141" s="61"/>
      <c r="G141" s="61"/>
      <c r="H141" s="61"/>
      <c r="I141" s="61"/>
      <c r="J141" s="61"/>
      <c r="K141" s="61"/>
      <c r="L141" s="61"/>
      <c r="M141" s="61"/>
      <c r="N141" s="61"/>
      <c r="O141" s="61"/>
      <c r="P141" s="61"/>
      <c r="Q141" s="61"/>
      <c r="R141" s="146">
        <f>SUM(F141:Q141)</f>
        <v>0</v>
      </c>
    </row>
    <row r="142" s="30" customFormat="1" ht="24.75" customHeight="1" spans="1:18">
      <c r="A142" s="178" t="s">
        <v>200</v>
      </c>
      <c r="B142" s="179"/>
      <c r="C142" s="69">
        <f t="shared" si="36"/>
        <v>9229</v>
      </c>
      <c r="D142" s="70">
        <v>8</v>
      </c>
      <c r="E142" s="151"/>
      <c r="F142" s="151">
        <v>423</v>
      </c>
      <c r="G142" s="151">
        <v>1404</v>
      </c>
      <c r="H142" s="151">
        <v>796</v>
      </c>
      <c r="I142" s="151">
        <v>189</v>
      </c>
      <c r="J142" s="69">
        <v>1006</v>
      </c>
      <c r="K142" s="69">
        <v>1308</v>
      </c>
      <c r="L142" s="69">
        <v>1128</v>
      </c>
      <c r="M142" s="69">
        <v>2057</v>
      </c>
      <c r="N142" s="69">
        <v>125</v>
      </c>
      <c r="O142" s="69">
        <v>60</v>
      </c>
      <c r="P142" s="69">
        <v>725</v>
      </c>
      <c r="Q142" s="69">
        <v>0</v>
      </c>
      <c r="R142" s="146">
        <v>0</v>
      </c>
    </row>
    <row r="143" s="28" customFormat="1" ht="24.75" customHeight="1" spans="1:18">
      <c r="A143" s="59"/>
      <c r="B143" s="89"/>
      <c r="C143" s="61">
        <f t="shared" si="36"/>
        <v>0</v>
      </c>
      <c r="D143" s="62"/>
      <c r="E143" s="61"/>
      <c r="F143" s="61"/>
      <c r="G143" s="61"/>
      <c r="H143" s="61"/>
      <c r="I143" s="61"/>
      <c r="J143" s="61"/>
      <c r="K143" s="61"/>
      <c r="L143" s="61"/>
      <c r="M143" s="61"/>
      <c r="N143" s="61"/>
      <c r="O143" s="61"/>
      <c r="P143" s="61"/>
      <c r="Q143" s="61"/>
      <c r="R143" s="146">
        <f>SUM(F143:Q143)</f>
        <v>0</v>
      </c>
    </row>
    <row r="144" s="30" customFormat="1" ht="24.75" customHeight="1" spans="1:18">
      <c r="A144" s="178" t="s">
        <v>201</v>
      </c>
      <c r="B144" s="179"/>
      <c r="C144" s="69">
        <f t="shared" si="36"/>
        <v>327</v>
      </c>
      <c r="D144" s="70">
        <v>95</v>
      </c>
      <c r="E144" s="151"/>
      <c r="F144" s="151">
        <v>0</v>
      </c>
      <c r="G144" s="151">
        <v>0</v>
      </c>
      <c r="H144" s="151">
        <v>0</v>
      </c>
      <c r="I144" s="151">
        <v>0</v>
      </c>
      <c r="J144" s="69">
        <v>0</v>
      </c>
      <c r="K144" s="69">
        <v>116</v>
      </c>
      <c r="L144" s="69">
        <v>0</v>
      </c>
      <c r="M144" s="69">
        <v>116</v>
      </c>
      <c r="N144" s="69">
        <v>0</v>
      </c>
      <c r="O144" s="69">
        <v>0</v>
      </c>
      <c r="P144" s="69">
        <v>0</v>
      </c>
      <c r="Q144" s="69">
        <v>0</v>
      </c>
      <c r="R144" s="146">
        <f>SUM(F144:Q144)</f>
        <v>232</v>
      </c>
    </row>
    <row r="145" s="40" customFormat="1" ht="24.75" customHeight="1" spans="1:18">
      <c r="A145" s="196"/>
      <c r="B145" s="197"/>
      <c r="C145" s="155"/>
      <c r="D145" s="198"/>
      <c r="E145" s="155"/>
      <c r="F145" s="199"/>
      <c r="G145" s="199"/>
      <c r="H145" s="199"/>
      <c r="I145" s="199"/>
      <c r="J145" s="199"/>
      <c r="K145" s="225"/>
      <c r="L145" s="199"/>
      <c r="M145" s="199"/>
      <c r="N145" s="199"/>
      <c r="O145" s="199"/>
      <c r="P145" s="199"/>
      <c r="Q145" s="199"/>
      <c r="R145" s="227"/>
    </row>
    <row r="146" s="30" customFormat="1" ht="24.75" customHeight="1" spans="1:18">
      <c r="A146" s="178" t="s">
        <v>202</v>
      </c>
      <c r="B146" s="179"/>
      <c r="C146" s="69">
        <f>SUM(D146:Q146)</f>
        <v>48901</v>
      </c>
      <c r="D146" s="70"/>
      <c r="E146" s="151"/>
      <c r="F146" s="151">
        <v>14653</v>
      </c>
      <c r="G146" s="151">
        <v>6931</v>
      </c>
      <c r="H146" s="151">
        <v>1691</v>
      </c>
      <c r="I146" s="151">
        <v>2956</v>
      </c>
      <c r="J146" s="69">
        <v>1099</v>
      </c>
      <c r="K146" s="69">
        <v>3975</v>
      </c>
      <c r="L146" s="69">
        <v>6708</v>
      </c>
      <c r="M146" s="69">
        <v>2501</v>
      </c>
      <c r="N146" s="69">
        <v>1823</v>
      </c>
      <c r="O146" s="69">
        <v>2278</v>
      </c>
      <c r="P146" s="69">
        <v>4014</v>
      </c>
      <c r="Q146" s="69">
        <v>272</v>
      </c>
      <c r="R146" s="146">
        <f>SUM(F146:Q146)</f>
        <v>48901</v>
      </c>
    </row>
    <row r="147" s="40" customFormat="1" ht="24.75" customHeight="1" spans="1:18">
      <c r="A147" s="196"/>
      <c r="B147" s="197"/>
      <c r="C147" s="155"/>
      <c r="D147" s="198"/>
      <c r="E147" s="155"/>
      <c r="F147" s="199"/>
      <c r="G147" s="199"/>
      <c r="H147" s="199"/>
      <c r="I147" s="199"/>
      <c r="J147" s="199"/>
      <c r="K147" s="225"/>
      <c r="L147" s="199"/>
      <c r="M147" s="199"/>
      <c r="N147" s="199"/>
      <c r="O147" s="199"/>
      <c r="P147" s="199"/>
      <c r="Q147" s="199"/>
      <c r="R147" s="227"/>
    </row>
    <row r="148" s="30" customFormat="1" ht="24.75" customHeight="1" spans="1:18">
      <c r="A148" s="178" t="s">
        <v>203</v>
      </c>
      <c r="B148" s="179"/>
      <c r="C148" s="69">
        <f>SUM(D148:Q148)</f>
        <v>4144</v>
      </c>
      <c r="D148" s="70">
        <v>3</v>
      </c>
      <c r="E148" s="151"/>
      <c r="F148" s="151">
        <v>11</v>
      </c>
      <c r="G148" s="151">
        <v>544</v>
      </c>
      <c r="H148" s="151"/>
      <c r="I148" s="151">
        <v>478</v>
      </c>
      <c r="J148" s="69"/>
      <c r="K148" s="69">
        <v>144</v>
      </c>
      <c r="L148" s="69">
        <v>543</v>
      </c>
      <c r="M148" s="69">
        <v>244</v>
      </c>
      <c r="N148" s="69">
        <v>238</v>
      </c>
      <c r="O148" s="69">
        <v>846</v>
      </c>
      <c r="P148" s="69">
        <v>1057</v>
      </c>
      <c r="Q148" s="69">
        <v>36</v>
      </c>
      <c r="R148" s="146">
        <f>SUM(F148:Q148)</f>
        <v>4141</v>
      </c>
    </row>
    <row r="149" s="28" customFormat="1" ht="24.75" customHeight="1" spans="1:18">
      <c r="A149" s="59"/>
      <c r="B149" s="89"/>
      <c r="C149" s="61"/>
      <c r="D149" s="62"/>
      <c r="E149" s="61"/>
      <c r="F149" s="61"/>
      <c r="G149" s="61"/>
      <c r="H149" s="61"/>
      <c r="I149" s="61"/>
      <c r="J149" s="61"/>
      <c r="K149" s="61"/>
      <c r="L149" s="61"/>
      <c r="M149" s="61"/>
      <c r="N149" s="61"/>
      <c r="O149" s="61"/>
      <c r="P149" s="61"/>
      <c r="Q149" s="61"/>
      <c r="R149" s="146">
        <f>SUM(F149:Q149)</f>
        <v>0</v>
      </c>
    </row>
    <row r="150" s="30" customFormat="1" ht="24.75" customHeight="1" spans="1:18">
      <c r="A150" s="178" t="s">
        <v>204</v>
      </c>
      <c r="B150" s="179"/>
      <c r="C150" s="69">
        <f>SUM(D150:Q150)</f>
        <v>9451</v>
      </c>
      <c r="D150" s="70">
        <v>975</v>
      </c>
      <c r="E150" s="151">
        <v>4</v>
      </c>
      <c r="F150" s="151">
        <v>870</v>
      </c>
      <c r="G150" s="151">
        <v>1652</v>
      </c>
      <c r="H150" s="151">
        <v>762</v>
      </c>
      <c r="I150" s="151">
        <v>417</v>
      </c>
      <c r="J150" s="69">
        <v>1148</v>
      </c>
      <c r="K150" s="69">
        <v>984</v>
      </c>
      <c r="L150" s="69">
        <v>719</v>
      </c>
      <c r="M150" s="69">
        <v>438</v>
      </c>
      <c r="N150" s="69">
        <v>518</v>
      </c>
      <c r="O150" s="69">
        <v>556</v>
      </c>
      <c r="P150" s="69">
        <v>235</v>
      </c>
      <c r="Q150" s="69">
        <v>173</v>
      </c>
      <c r="R150" s="146">
        <f>SUM(F150:Q150)</f>
        <v>8472</v>
      </c>
    </row>
    <row r="151" s="28" customFormat="1" ht="24.75" customHeight="1" spans="1:18">
      <c r="A151" s="176"/>
      <c r="B151" s="107"/>
      <c r="C151" s="61"/>
      <c r="D151" s="62"/>
      <c r="E151" s="109"/>
      <c r="F151" s="109"/>
      <c r="G151" s="109"/>
      <c r="H151" s="109"/>
      <c r="I151" s="109"/>
      <c r="J151" s="61"/>
      <c r="K151" s="61"/>
      <c r="L151" s="61"/>
      <c r="M151" s="61"/>
      <c r="N151" s="61"/>
      <c r="O151" s="61"/>
      <c r="P151" s="61"/>
      <c r="Q151" s="61"/>
      <c r="R151" s="146"/>
    </row>
    <row r="152" s="30" customFormat="1" ht="24.75" customHeight="1" spans="1:18">
      <c r="A152" s="178" t="s">
        <v>205</v>
      </c>
      <c r="B152" s="179"/>
      <c r="C152" s="69">
        <f t="shared" ref="C152:C162" si="37">SUM(D152:Q152)</f>
        <v>496</v>
      </c>
      <c r="D152" s="70"/>
      <c r="E152" s="151"/>
      <c r="F152" s="151">
        <v>2</v>
      </c>
      <c r="G152" s="151">
        <v>7</v>
      </c>
      <c r="H152" s="151">
        <v>5</v>
      </c>
      <c r="I152" s="151">
        <v>4</v>
      </c>
      <c r="J152" s="69">
        <v>461</v>
      </c>
      <c r="K152" s="69">
        <v>4</v>
      </c>
      <c r="L152" s="69">
        <v>3</v>
      </c>
      <c r="M152" s="69">
        <v>2</v>
      </c>
      <c r="N152" s="69">
        <v>1</v>
      </c>
      <c r="O152" s="69">
        <v>4</v>
      </c>
      <c r="P152" s="69">
        <v>2</v>
      </c>
      <c r="Q152" s="69">
        <v>1</v>
      </c>
      <c r="R152" s="146">
        <f>SUM(F152:Q152)</f>
        <v>496</v>
      </c>
    </row>
    <row r="153" s="28" customFormat="1" ht="24.75" customHeight="1" spans="1:18">
      <c r="A153" s="176"/>
      <c r="B153" s="107"/>
      <c r="C153" s="61"/>
      <c r="D153" s="62"/>
      <c r="E153" s="109"/>
      <c r="F153" s="109"/>
      <c r="G153" s="109"/>
      <c r="H153" s="109"/>
      <c r="I153" s="109"/>
      <c r="J153" s="61"/>
      <c r="K153" s="61"/>
      <c r="L153" s="61"/>
      <c r="M153" s="61"/>
      <c r="N153" s="61"/>
      <c r="O153" s="61"/>
      <c r="P153" s="61"/>
      <c r="Q153" s="61"/>
      <c r="R153" s="146"/>
    </row>
    <row r="154" s="30" customFormat="1" ht="24.75" customHeight="1" spans="1:18">
      <c r="A154" s="178" t="s">
        <v>206</v>
      </c>
      <c r="B154" s="179"/>
      <c r="C154" s="69">
        <f t="shared" si="37"/>
        <v>901898</v>
      </c>
      <c r="D154" s="70">
        <f t="shared" ref="D154:Q154" si="38">SUM(D155:D158)</f>
        <v>59890</v>
      </c>
      <c r="E154" s="69">
        <f t="shared" si="38"/>
        <v>3478</v>
      </c>
      <c r="F154" s="69">
        <f t="shared" si="38"/>
        <v>122969</v>
      </c>
      <c r="G154" s="69">
        <f t="shared" si="38"/>
        <v>148503</v>
      </c>
      <c r="H154" s="69">
        <f t="shared" si="38"/>
        <v>52427</v>
      </c>
      <c r="I154" s="69">
        <f t="shared" si="38"/>
        <v>48845</v>
      </c>
      <c r="J154" s="69">
        <f t="shared" si="38"/>
        <v>47352</v>
      </c>
      <c r="K154" s="69">
        <f t="shared" si="38"/>
        <v>54930</v>
      </c>
      <c r="L154" s="69">
        <f t="shared" si="38"/>
        <v>119532</v>
      </c>
      <c r="M154" s="69">
        <f t="shared" si="38"/>
        <v>49106</v>
      </c>
      <c r="N154" s="69">
        <f t="shared" si="38"/>
        <v>38522</v>
      </c>
      <c r="O154" s="69">
        <f t="shared" si="38"/>
        <v>38594</v>
      </c>
      <c r="P154" s="69">
        <f t="shared" si="38"/>
        <v>48748</v>
      </c>
      <c r="Q154" s="69">
        <f t="shared" si="38"/>
        <v>69002</v>
      </c>
      <c r="R154" s="146">
        <f>SUM(F154:Q154)</f>
        <v>838530</v>
      </c>
    </row>
    <row r="155" s="28" customFormat="1" ht="24.75" customHeight="1" spans="1:18">
      <c r="A155" s="59" t="s">
        <v>207</v>
      </c>
      <c r="B155" s="60"/>
      <c r="C155" s="61">
        <f t="shared" si="37"/>
        <v>901898</v>
      </c>
      <c r="D155" s="62">
        <v>75358</v>
      </c>
      <c r="E155" s="61">
        <v>3478</v>
      </c>
      <c r="F155" s="108">
        <v>119205</v>
      </c>
      <c r="G155" s="108">
        <v>143722</v>
      </c>
      <c r="H155" s="108">
        <v>51795</v>
      </c>
      <c r="I155" s="108">
        <v>48389</v>
      </c>
      <c r="J155" s="108">
        <v>46260</v>
      </c>
      <c r="K155" s="108">
        <v>54303</v>
      </c>
      <c r="L155" s="108">
        <v>118359</v>
      </c>
      <c r="M155" s="108">
        <v>47991</v>
      </c>
      <c r="N155" s="108">
        <v>38114</v>
      </c>
      <c r="O155" s="108">
        <v>37856</v>
      </c>
      <c r="P155" s="108">
        <v>48401</v>
      </c>
      <c r="Q155" s="108">
        <v>68667</v>
      </c>
      <c r="R155" s="146">
        <f>SUM(F157:Q157)</f>
        <v>6246</v>
      </c>
    </row>
    <row r="156" s="28" customFormat="1" ht="24.75" customHeight="1" spans="1:18">
      <c r="A156" s="59" t="s">
        <v>208</v>
      </c>
      <c r="B156" s="60"/>
      <c r="C156" s="61">
        <f t="shared" si="37"/>
        <v>0</v>
      </c>
      <c r="D156" s="62">
        <v>-5681</v>
      </c>
      <c r="E156" s="61"/>
      <c r="F156" s="61">
        <v>681</v>
      </c>
      <c r="G156" s="61">
        <v>829</v>
      </c>
      <c r="H156" s="61">
        <v>392</v>
      </c>
      <c r="I156" s="61">
        <v>247</v>
      </c>
      <c r="J156" s="61">
        <v>516</v>
      </c>
      <c r="K156" s="61">
        <v>339</v>
      </c>
      <c r="L156" s="61">
        <v>920</v>
      </c>
      <c r="M156" s="61">
        <v>527</v>
      </c>
      <c r="N156" s="61">
        <v>264</v>
      </c>
      <c r="O156" s="61">
        <v>500</v>
      </c>
      <c r="P156" s="61">
        <v>236</v>
      </c>
      <c r="Q156" s="61">
        <v>230</v>
      </c>
      <c r="R156" s="146">
        <f>SUM(F156:Q156)</f>
        <v>5681</v>
      </c>
    </row>
    <row r="157" s="39" customFormat="1" ht="24.75" customHeight="1" spans="1:18">
      <c r="A157" s="84" t="s">
        <v>209</v>
      </c>
      <c r="B157" s="85"/>
      <c r="C157" s="134">
        <f t="shared" si="37"/>
        <v>0</v>
      </c>
      <c r="D157" s="77">
        <v>-6246</v>
      </c>
      <c r="E157" s="134"/>
      <c r="F157" s="134">
        <v>483</v>
      </c>
      <c r="G157" s="134">
        <v>3459</v>
      </c>
      <c r="H157" s="134">
        <v>240</v>
      </c>
      <c r="I157" s="134">
        <v>209</v>
      </c>
      <c r="J157" s="134">
        <v>576</v>
      </c>
      <c r="K157" s="134">
        <v>285</v>
      </c>
      <c r="L157" s="134">
        <v>213</v>
      </c>
      <c r="M157" s="134">
        <v>183</v>
      </c>
      <c r="N157" s="134">
        <v>144</v>
      </c>
      <c r="O157" s="134">
        <v>238</v>
      </c>
      <c r="P157" s="134">
        <v>111</v>
      </c>
      <c r="Q157" s="134">
        <v>105</v>
      </c>
      <c r="R157" s="147" t="e">
        <f>SUM(#REF!)</f>
        <v>#REF!</v>
      </c>
    </row>
    <row r="158" s="28" customFormat="1" ht="24.75" customHeight="1" spans="1:18">
      <c r="A158" s="59" t="s">
        <v>210</v>
      </c>
      <c r="B158" s="200"/>
      <c r="C158" s="61">
        <f t="shared" si="37"/>
        <v>0</v>
      </c>
      <c r="D158" s="62">
        <v>-3541</v>
      </c>
      <c r="E158" s="61"/>
      <c r="F158" s="61">
        <v>2600</v>
      </c>
      <c r="G158" s="61">
        <v>493</v>
      </c>
      <c r="H158" s="61"/>
      <c r="I158" s="61"/>
      <c r="J158" s="61"/>
      <c r="K158" s="61">
        <v>3</v>
      </c>
      <c r="L158" s="61">
        <v>40</v>
      </c>
      <c r="M158" s="61">
        <v>405</v>
      </c>
      <c r="N158" s="61"/>
      <c r="O158" s="61"/>
      <c r="P158" s="61"/>
      <c r="Q158" s="61"/>
      <c r="R158" s="228">
        <v>96.1</v>
      </c>
    </row>
    <row r="159" s="30" customFormat="1" ht="24.75" customHeight="1" spans="1:18">
      <c r="A159" s="162" t="s">
        <v>211</v>
      </c>
      <c r="B159" s="201"/>
      <c r="C159" s="164">
        <f t="shared" si="37"/>
        <v>47273</v>
      </c>
      <c r="D159" s="202">
        <f t="shared" ref="D159:Q159" si="39">SUM(D160:D162)</f>
        <v>2529</v>
      </c>
      <c r="E159" s="164">
        <f t="shared" si="39"/>
        <v>60</v>
      </c>
      <c r="F159" s="164">
        <f t="shared" si="39"/>
        <v>375</v>
      </c>
      <c r="G159" s="164">
        <f t="shared" si="39"/>
        <v>1475</v>
      </c>
      <c r="H159" s="164">
        <f t="shared" si="39"/>
        <v>264</v>
      </c>
      <c r="I159" s="164">
        <f t="shared" si="39"/>
        <v>367</v>
      </c>
      <c r="J159" s="164">
        <f t="shared" si="39"/>
        <v>467</v>
      </c>
      <c r="K159" s="164">
        <f t="shared" si="39"/>
        <v>373</v>
      </c>
      <c r="L159" s="164">
        <f t="shared" si="39"/>
        <v>862</v>
      </c>
      <c r="M159" s="164">
        <f t="shared" si="39"/>
        <v>1077</v>
      </c>
      <c r="N159" s="164">
        <f t="shared" si="39"/>
        <v>541</v>
      </c>
      <c r="O159" s="164">
        <f t="shared" si="39"/>
        <v>474</v>
      </c>
      <c r="P159" s="164">
        <f t="shared" si="39"/>
        <v>409</v>
      </c>
      <c r="Q159" s="164">
        <f t="shared" si="39"/>
        <v>38000</v>
      </c>
      <c r="R159" s="228">
        <f t="shared" ref="R159:R164" si="40">SUM(F159:Q159)</f>
        <v>44684</v>
      </c>
    </row>
    <row r="160" s="41" customFormat="1" ht="24.75" customHeight="1" spans="1:256">
      <c r="A160" s="203" t="s">
        <v>212</v>
      </c>
      <c r="B160" s="60"/>
      <c r="C160" s="61">
        <f t="shared" si="37"/>
        <v>47273</v>
      </c>
      <c r="D160" s="62">
        <v>4033</v>
      </c>
      <c r="E160" s="61">
        <v>60</v>
      </c>
      <c r="F160" s="61">
        <v>290</v>
      </c>
      <c r="G160" s="61">
        <v>1220</v>
      </c>
      <c r="H160" s="61">
        <v>194</v>
      </c>
      <c r="I160" s="61">
        <v>302</v>
      </c>
      <c r="J160" s="61">
        <v>307</v>
      </c>
      <c r="K160" s="61">
        <v>263</v>
      </c>
      <c r="L160" s="61">
        <v>727</v>
      </c>
      <c r="M160" s="61">
        <v>932</v>
      </c>
      <c r="N160" s="61">
        <v>456</v>
      </c>
      <c r="O160" s="61">
        <v>394</v>
      </c>
      <c r="P160" s="61">
        <v>349</v>
      </c>
      <c r="Q160" s="134">
        <v>37746</v>
      </c>
      <c r="R160" s="229">
        <f t="shared" si="40"/>
        <v>43180</v>
      </c>
      <c r="S160" s="230"/>
      <c r="T160" s="230"/>
      <c r="U160" s="230"/>
      <c r="V160" s="230"/>
      <c r="W160" s="230"/>
      <c r="X160" s="230"/>
      <c r="Y160" s="230"/>
      <c r="Z160" s="230"/>
      <c r="AA160" s="230"/>
      <c r="AB160" s="230"/>
      <c r="AC160" s="230"/>
      <c r="AD160" s="230"/>
      <c r="AF160" s="233"/>
      <c r="AH160" s="230"/>
      <c r="AI160" s="233"/>
      <c r="AJ160" s="233"/>
      <c r="AK160" s="230"/>
      <c r="AL160" s="230"/>
      <c r="AM160" s="230"/>
      <c r="AN160" s="230"/>
      <c r="AO160" s="230"/>
      <c r="AP160" s="230"/>
      <c r="AQ160" s="230"/>
      <c r="AR160" s="230"/>
      <c r="AS160" s="230"/>
      <c r="AT160" s="230"/>
      <c r="AU160" s="230"/>
      <c r="AV160" s="230"/>
      <c r="AX160" s="233"/>
      <c r="AZ160" s="230"/>
      <c r="BA160" s="233"/>
      <c r="BB160" s="233"/>
      <c r="BC160" s="230"/>
      <c r="BD160" s="230"/>
      <c r="BE160" s="230"/>
      <c r="BF160" s="230"/>
      <c r="BG160" s="230"/>
      <c r="BH160" s="230"/>
      <c r="BI160" s="230"/>
      <c r="BJ160" s="230"/>
      <c r="BK160" s="230"/>
      <c r="BL160" s="230"/>
      <c r="BM160" s="230"/>
      <c r="BN160" s="230"/>
      <c r="BP160" s="233"/>
      <c r="BR160" s="230"/>
      <c r="BS160" s="233"/>
      <c r="BT160" s="233"/>
      <c r="BU160" s="230"/>
      <c r="BV160" s="230"/>
      <c r="BW160" s="230"/>
      <c r="BX160" s="230"/>
      <c r="BY160" s="230"/>
      <c r="BZ160" s="230"/>
      <c r="CA160" s="230"/>
      <c r="CB160" s="230"/>
      <c r="CC160" s="230"/>
      <c r="CD160" s="230"/>
      <c r="CE160" s="230"/>
      <c r="CF160" s="230"/>
      <c r="CH160" s="233"/>
      <c r="CJ160" s="230"/>
      <c r="CK160" s="233"/>
      <c r="CL160" s="233"/>
      <c r="CM160" s="230"/>
      <c r="CN160" s="230"/>
      <c r="CO160" s="230"/>
      <c r="CP160" s="230"/>
      <c r="CQ160" s="230"/>
      <c r="CR160" s="230"/>
      <c r="CS160" s="230"/>
      <c r="CT160" s="230"/>
      <c r="CU160" s="230"/>
      <c r="CV160" s="230"/>
      <c r="CW160" s="230"/>
      <c r="CX160" s="230"/>
      <c r="CZ160" s="233"/>
      <c r="DB160" s="230"/>
      <c r="DC160" s="233"/>
      <c r="DD160" s="233"/>
      <c r="DE160" s="230"/>
      <c r="DF160" s="230"/>
      <c r="DG160" s="230"/>
      <c r="DH160" s="230"/>
      <c r="DI160" s="230"/>
      <c r="DJ160" s="230"/>
      <c r="DK160" s="230"/>
      <c r="DL160" s="230"/>
      <c r="DM160" s="230"/>
      <c r="DN160" s="230"/>
      <c r="DO160" s="230"/>
      <c r="DP160" s="230"/>
      <c r="DR160" s="233"/>
      <c r="DT160" s="230"/>
      <c r="DU160" s="233"/>
      <c r="DV160" s="233"/>
      <c r="DW160" s="230"/>
      <c r="DX160" s="230"/>
      <c r="DY160" s="230"/>
      <c r="DZ160" s="230"/>
      <c r="EA160" s="230"/>
      <c r="EB160" s="230"/>
      <c r="EC160" s="230"/>
      <c r="ED160" s="230"/>
      <c r="EE160" s="230"/>
      <c r="EF160" s="230"/>
      <c r="EG160" s="230"/>
      <c r="EH160" s="230"/>
      <c r="EJ160" s="233"/>
      <c r="EL160" s="230"/>
      <c r="EM160" s="233"/>
      <c r="EN160" s="233"/>
      <c r="EO160" s="230"/>
      <c r="EP160" s="230"/>
      <c r="EQ160" s="230"/>
      <c r="ER160" s="230"/>
      <c r="ES160" s="230"/>
      <c r="ET160" s="230"/>
      <c r="EU160" s="230"/>
      <c r="EV160" s="230"/>
      <c r="EW160" s="230"/>
      <c r="EX160" s="230"/>
      <c r="EY160" s="230"/>
      <c r="EZ160" s="230"/>
      <c r="FB160" s="233"/>
      <c r="FD160" s="230"/>
      <c r="FE160" s="233"/>
      <c r="FF160" s="233"/>
      <c r="FG160" s="230"/>
      <c r="FH160" s="230"/>
      <c r="FI160" s="230"/>
      <c r="FJ160" s="230"/>
      <c r="FK160" s="230"/>
      <c r="FL160" s="230"/>
      <c r="FM160" s="230"/>
      <c r="FN160" s="230"/>
      <c r="FO160" s="230"/>
      <c r="FP160" s="230"/>
      <c r="FQ160" s="230"/>
      <c r="FR160" s="230"/>
      <c r="FT160" s="233"/>
      <c r="FV160" s="230"/>
      <c r="FW160" s="233"/>
      <c r="FX160" s="233"/>
      <c r="FY160" s="230"/>
      <c r="FZ160" s="230"/>
      <c r="GA160" s="230"/>
      <c r="GB160" s="230"/>
      <c r="GC160" s="230"/>
      <c r="GD160" s="230"/>
      <c r="GE160" s="230"/>
      <c r="GF160" s="230"/>
      <c r="GG160" s="230"/>
      <c r="GH160" s="230"/>
      <c r="GI160" s="230"/>
      <c r="GJ160" s="230"/>
      <c r="GL160" s="233"/>
      <c r="GN160" s="230"/>
      <c r="GO160" s="233"/>
      <c r="GP160" s="233"/>
      <c r="GQ160" s="230"/>
      <c r="GR160" s="230"/>
      <c r="GS160" s="230"/>
      <c r="GT160" s="230"/>
      <c r="GU160" s="230"/>
      <c r="GV160" s="230"/>
      <c r="GW160" s="230"/>
      <c r="GX160" s="230"/>
      <c r="GY160" s="230"/>
      <c r="GZ160" s="230"/>
      <c r="HA160" s="230"/>
      <c r="HB160" s="230"/>
      <c r="HD160" s="233"/>
      <c r="HF160" s="230"/>
      <c r="HG160" s="233"/>
      <c r="HH160" s="233"/>
      <c r="HI160" s="230"/>
      <c r="HJ160" s="230"/>
      <c r="HK160" s="230"/>
      <c r="HL160" s="230"/>
      <c r="HM160" s="230"/>
      <c r="HN160" s="230"/>
      <c r="HO160" s="230"/>
      <c r="HP160" s="230"/>
      <c r="HQ160" s="230"/>
      <c r="HR160" s="230"/>
      <c r="HS160" s="230"/>
      <c r="HT160" s="230"/>
      <c r="HV160" s="233"/>
      <c r="HX160" s="230"/>
      <c r="HY160" s="233"/>
      <c r="HZ160" s="233"/>
      <c r="IA160" s="230"/>
      <c r="IB160" s="230"/>
      <c r="IC160" s="230"/>
      <c r="ID160" s="230"/>
      <c r="IE160" s="230"/>
      <c r="IF160" s="230"/>
      <c r="IG160" s="230"/>
      <c r="IH160" s="230"/>
      <c r="II160" s="230"/>
      <c r="IJ160" s="230"/>
      <c r="IK160" s="230"/>
      <c r="IL160" s="230"/>
      <c r="IN160" s="233"/>
      <c r="IP160" s="230"/>
      <c r="IQ160" s="233"/>
      <c r="IR160" s="233"/>
      <c r="IS160" s="230"/>
      <c r="IT160" s="230"/>
      <c r="IU160" s="230"/>
      <c r="IV160" s="230"/>
    </row>
    <row r="161" s="28" customFormat="1" ht="24.75" customHeight="1" spans="1:18">
      <c r="A161" s="204" t="s">
        <v>213</v>
      </c>
      <c r="B161" s="205"/>
      <c r="C161" s="109">
        <f t="shared" si="37"/>
        <v>0</v>
      </c>
      <c r="D161" s="206">
        <v>-1320</v>
      </c>
      <c r="E161" s="109"/>
      <c r="F161" s="207">
        <v>85</v>
      </c>
      <c r="G161" s="207">
        <v>255</v>
      </c>
      <c r="H161" s="207">
        <v>70</v>
      </c>
      <c r="I161" s="207">
        <v>65</v>
      </c>
      <c r="J161" s="207">
        <v>160</v>
      </c>
      <c r="K161" s="207">
        <v>110</v>
      </c>
      <c r="L161" s="207">
        <v>135</v>
      </c>
      <c r="M161" s="207">
        <v>145</v>
      </c>
      <c r="N161" s="207">
        <v>85</v>
      </c>
      <c r="O161" s="207">
        <v>80</v>
      </c>
      <c r="P161" s="207">
        <v>60</v>
      </c>
      <c r="Q161" s="207">
        <v>70</v>
      </c>
      <c r="R161" s="231">
        <f t="shared" si="40"/>
        <v>1320</v>
      </c>
    </row>
    <row r="162" s="28" customFormat="1" ht="24.75" customHeight="1" spans="1:18">
      <c r="A162" s="59" t="s">
        <v>210</v>
      </c>
      <c r="B162" s="60"/>
      <c r="C162" s="61">
        <f t="shared" si="37"/>
        <v>0</v>
      </c>
      <c r="D162" s="62">
        <v>-184</v>
      </c>
      <c r="E162" s="61"/>
      <c r="F162" s="61"/>
      <c r="G162" s="61"/>
      <c r="H162" s="61"/>
      <c r="I162" s="61"/>
      <c r="J162" s="61"/>
      <c r="K162" s="61"/>
      <c r="L162" s="61"/>
      <c r="M162" s="61"/>
      <c r="N162" s="61"/>
      <c r="O162" s="61"/>
      <c r="P162" s="61"/>
      <c r="Q162" s="61">
        <v>184</v>
      </c>
      <c r="R162" s="146">
        <f t="shared" si="40"/>
        <v>184</v>
      </c>
    </row>
    <row r="163" s="30" customFormat="1" ht="24.75" customHeight="1" spans="1:18">
      <c r="A163" s="67" t="s">
        <v>214</v>
      </c>
      <c r="B163" s="68"/>
      <c r="C163" s="69">
        <f t="shared" ref="C163:Q163" si="41">SUM(C164:C165)</f>
        <v>193</v>
      </c>
      <c r="D163" s="70">
        <f t="shared" si="41"/>
        <v>0</v>
      </c>
      <c r="E163" s="69">
        <f t="shared" si="41"/>
        <v>0</v>
      </c>
      <c r="F163" s="69">
        <f t="shared" si="41"/>
        <v>135</v>
      </c>
      <c r="G163" s="69">
        <f t="shared" si="41"/>
        <v>14</v>
      </c>
      <c r="H163" s="69">
        <f t="shared" si="41"/>
        <v>10</v>
      </c>
      <c r="I163" s="69">
        <f t="shared" si="41"/>
        <v>3</v>
      </c>
      <c r="J163" s="69">
        <f t="shared" si="41"/>
        <v>6</v>
      </c>
      <c r="K163" s="69">
        <f t="shared" si="41"/>
        <v>3</v>
      </c>
      <c r="L163" s="69">
        <f t="shared" si="41"/>
        <v>4</v>
      </c>
      <c r="M163" s="69">
        <f t="shared" si="41"/>
        <v>3</v>
      </c>
      <c r="N163" s="69">
        <f t="shared" si="41"/>
        <v>7</v>
      </c>
      <c r="O163" s="69">
        <f t="shared" si="41"/>
        <v>4</v>
      </c>
      <c r="P163" s="69">
        <f t="shared" si="41"/>
        <v>2</v>
      </c>
      <c r="Q163" s="69">
        <f t="shared" si="41"/>
        <v>2</v>
      </c>
      <c r="R163" s="146">
        <f t="shared" si="40"/>
        <v>193</v>
      </c>
    </row>
    <row r="164" s="28" customFormat="1" ht="24.75" customHeight="1" spans="1:18">
      <c r="A164" s="203" t="s">
        <v>212</v>
      </c>
      <c r="B164" s="60"/>
      <c r="C164" s="61">
        <f>SUM(D164:Q164)</f>
        <v>193</v>
      </c>
      <c r="D164" s="62"/>
      <c r="E164" s="61"/>
      <c r="F164" s="61">
        <v>135</v>
      </c>
      <c r="G164" s="61">
        <v>14</v>
      </c>
      <c r="H164" s="61">
        <v>10</v>
      </c>
      <c r="I164" s="61">
        <v>3</v>
      </c>
      <c r="J164" s="61">
        <v>6</v>
      </c>
      <c r="K164" s="61">
        <v>3</v>
      </c>
      <c r="L164" s="61">
        <v>4</v>
      </c>
      <c r="M164" s="61">
        <v>3</v>
      </c>
      <c r="N164" s="61">
        <v>7</v>
      </c>
      <c r="O164" s="61">
        <v>4</v>
      </c>
      <c r="P164" s="61">
        <v>2</v>
      </c>
      <c r="Q164" s="61">
        <v>2</v>
      </c>
      <c r="R164" s="146">
        <f t="shared" si="40"/>
        <v>193</v>
      </c>
    </row>
    <row r="165" s="28" customFormat="1" ht="24.75" customHeight="1" spans="1:18">
      <c r="A165" s="203" t="s">
        <v>215</v>
      </c>
      <c r="B165" s="60"/>
      <c r="C165" s="61"/>
      <c r="D165" s="62"/>
      <c r="E165" s="61"/>
      <c r="F165" s="61"/>
      <c r="G165" s="61"/>
      <c r="H165" s="61"/>
      <c r="I165" s="61"/>
      <c r="J165" s="61"/>
      <c r="K165" s="61"/>
      <c r="L165" s="61"/>
      <c r="M165" s="61"/>
      <c r="N165" s="61"/>
      <c r="O165" s="61"/>
      <c r="P165" s="61"/>
      <c r="Q165" s="61"/>
      <c r="R165" s="146"/>
    </row>
    <row r="166" s="28" customFormat="1" ht="24.75" customHeight="1" spans="1:18">
      <c r="A166" s="59" t="s">
        <v>216</v>
      </c>
      <c r="B166" s="60"/>
      <c r="C166" s="61">
        <f>SUM(D166:Q166)</f>
        <v>47967</v>
      </c>
      <c r="D166" s="62">
        <f t="shared" ref="D166:Q166" si="42">SUM(D167,D185)</f>
        <v>-4511</v>
      </c>
      <c r="E166" s="61">
        <f t="shared" si="42"/>
        <v>0</v>
      </c>
      <c r="F166" s="61">
        <f t="shared" si="42"/>
        <v>16865</v>
      </c>
      <c r="G166" s="61">
        <f t="shared" si="42"/>
        <v>12798</v>
      </c>
      <c r="H166" s="61">
        <f t="shared" si="42"/>
        <v>4027</v>
      </c>
      <c r="I166" s="61">
        <f t="shared" si="42"/>
        <v>1675</v>
      </c>
      <c r="J166" s="61">
        <f t="shared" si="42"/>
        <v>4546</v>
      </c>
      <c r="K166" s="61">
        <f t="shared" si="42"/>
        <v>5926</v>
      </c>
      <c r="L166" s="61">
        <f t="shared" si="42"/>
        <v>1105</v>
      </c>
      <c r="M166" s="61">
        <f t="shared" si="42"/>
        <v>873</v>
      </c>
      <c r="N166" s="61">
        <f t="shared" si="42"/>
        <v>1672</v>
      </c>
      <c r="O166" s="61">
        <f t="shared" si="42"/>
        <v>1816</v>
      </c>
      <c r="P166" s="61">
        <f t="shared" si="42"/>
        <v>622</v>
      </c>
      <c r="Q166" s="61">
        <f t="shared" si="42"/>
        <v>553</v>
      </c>
      <c r="R166" s="146">
        <f>SUM(F166:Q166)</f>
        <v>52478</v>
      </c>
    </row>
    <row r="167" s="42" customFormat="1" ht="24.75" customHeight="1" spans="1:18">
      <c r="A167" s="208" t="s">
        <v>217</v>
      </c>
      <c r="B167" s="209"/>
      <c r="C167" s="71">
        <f t="shared" ref="C167:Q167" si="43">C168+C169</f>
        <v>47608</v>
      </c>
      <c r="D167" s="210">
        <f t="shared" si="43"/>
        <v>-4327</v>
      </c>
      <c r="E167" s="71">
        <f t="shared" si="43"/>
        <v>0</v>
      </c>
      <c r="F167" s="71">
        <f t="shared" si="43"/>
        <v>16665</v>
      </c>
      <c r="G167" s="71">
        <f t="shared" si="43"/>
        <v>12754</v>
      </c>
      <c r="H167" s="71">
        <f t="shared" si="43"/>
        <v>3995</v>
      </c>
      <c r="I167" s="71">
        <f t="shared" si="43"/>
        <v>1653</v>
      </c>
      <c r="J167" s="71">
        <f t="shared" si="43"/>
        <v>4463</v>
      </c>
      <c r="K167" s="71">
        <f t="shared" si="43"/>
        <v>5899</v>
      </c>
      <c r="L167" s="71">
        <f t="shared" si="43"/>
        <v>1089</v>
      </c>
      <c r="M167" s="71">
        <f t="shared" si="43"/>
        <v>819</v>
      </c>
      <c r="N167" s="71">
        <f t="shared" si="43"/>
        <v>1665</v>
      </c>
      <c r="O167" s="71">
        <f t="shared" si="43"/>
        <v>1789</v>
      </c>
      <c r="P167" s="71">
        <f t="shared" si="43"/>
        <v>608</v>
      </c>
      <c r="Q167" s="71">
        <f t="shared" si="43"/>
        <v>536</v>
      </c>
      <c r="R167" s="146">
        <f>SUM(F167:Q167)</f>
        <v>51935</v>
      </c>
    </row>
    <row r="168" s="37" customFormat="1" ht="24.75" customHeight="1" spans="1:18">
      <c r="A168" s="59" t="s">
        <v>218</v>
      </c>
      <c r="B168" s="60"/>
      <c r="C168" s="61">
        <f>SUM(D168:Q168)</f>
        <v>1046</v>
      </c>
      <c r="D168" s="62"/>
      <c r="E168" s="61"/>
      <c r="F168" s="61">
        <v>1046</v>
      </c>
      <c r="G168" s="211"/>
      <c r="H168" s="211"/>
      <c r="I168" s="211"/>
      <c r="J168" s="211"/>
      <c r="K168" s="211"/>
      <c r="L168" s="211"/>
      <c r="M168" s="211"/>
      <c r="N168" s="211"/>
      <c r="O168" s="211"/>
      <c r="P168" s="211"/>
      <c r="Q168" s="211"/>
      <c r="R168" s="146">
        <f>SUM(F168:Q168)</f>
        <v>1046</v>
      </c>
    </row>
    <row r="169" s="43" customFormat="1" ht="24.75" customHeight="1" spans="1:18">
      <c r="A169" s="59" t="s">
        <v>219</v>
      </c>
      <c r="B169" s="60"/>
      <c r="C169" s="61">
        <f t="shared" ref="C169:Q169" si="44">SUM(C170:C183)</f>
        <v>46562</v>
      </c>
      <c r="D169" s="62">
        <f t="shared" si="44"/>
        <v>-4327</v>
      </c>
      <c r="E169" s="61">
        <f t="shared" si="44"/>
        <v>0</v>
      </c>
      <c r="F169" s="61">
        <f t="shared" si="44"/>
        <v>15619</v>
      </c>
      <c r="G169" s="61">
        <f t="shared" si="44"/>
        <v>12754</v>
      </c>
      <c r="H169" s="61">
        <f t="shared" si="44"/>
        <v>3995</v>
      </c>
      <c r="I169" s="61">
        <f t="shared" si="44"/>
        <v>1653</v>
      </c>
      <c r="J169" s="61">
        <f t="shared" si="44"/>
        <v>4463</v>
      </c>
      <c r="K169" s="61">
        <f t="shared" si="44"/>
        <v>5899</v>
      </c>
      <c r="L169" s="61">
        <f t="shared" si="44"/>
        <v>1089</v>
      </c>
      <c r="M169" s="61">
        <f t="shared" si="44"/>
        <v>819</v>
      </c>
      <c r="N169" s="61">
        <f t="shared" si="44"/>
        <v>1665</v>
      </c>
      <c r="O169" s="61">
        <f t="shared" si="44"/>
        <v>1789</v>
      </c>
      <c r="P169" s="61">
        <f t="shared" si="44"/>
        <v>608</v>
      </c>
      <c r="Q169" s="61">
        <f t="shared" si="44"/>
        <v>536</v>
      </c>
      <c r="R169" s="146">
        <f>SUM(F169:Q169)</f>
        <v>50889</v>
      </c>
    </row>
    <row r="170" s="43" customFormat="1" ht="24.75" customHeight="1" spans="1:18">
      <c r="A170" s="212" t="s">
        <v>220</v>
      </c>
      <c r="B170" s="85" t="s">
        <v>221</v>
      </c>
      <c r="C170" s="134">
        <f t="shared" ref="C170:C183" si="45">SUM(D170:Q170)</f>
        <v>11281</v>
      </c>
      <c r="D170" s="128"/>
      <c r="E170" s="129"/>
      <c r="F170" s="129">
        <v>4597</v>
      </c>
      <c r="G170" s="129">
        <v>941</v>
      </c>
      <c r="H170" s="129">
        <v>880</v>
      </c>
      <c r="I170" s="129">
        <v>506</v>
      </c>
      <c r="J170" s="129">
        <v>810</v>
      </c>
      <c r="K170" s="129">
        <v>791</v>
      </c>
      <c r="L170" s="129">
        <v>717</v>
      </c>
      <c r="M170" s="129">
        <v>430</v>
      </c>
      <c r="N170" s="129">
        <v>577</v>
      </c>
      <c r="O170" s="129">
        <v>374</v>
      </c>
      <c r="P170" s="129">
        <v>291</v>
      </c>
      <c r="Q170" s="129">
        <v>367</v>
      </c>
      <c r="R170" s="146">
        <f>SUM(F170:Q170)</f>
        <v>11281</v>
      </c>
    </row>
    <row r="171" s="43" customFormat="1" ht="24.75" customHeight="1" spans="1:18">
      <c r="A171" s="212" t="s">
        <v>222</v>
      </c>
      <c r="B171" s="84" t="s">
        <v>223</v>
      </c>
      <c r="C171" s="134">
        <f t="shared" si="45"/>
        <v>91</v>
      </c>
      <c r="D171" s="128">
        <v>34</v>
      </c>
      <c r="E171" s="129"/>
      <c r="F171" s="129">
        <v>8</v>
      </c>
      <c r="G171" s="129">
        <v>8</v>
      </c>
      <c r="H171" s="129">
        <v>3</v>
      </c>
      <c r="I171" s="129">
        <v>4</v>
      </c>
      <c r="J171" s="129">
        <v>4</v>
      </c>
      <c r="K171" s="129">
        <v>4</v>
      </c>
      <c r="L171" s="129">
        <v>4</v>
      </c>
      <c r="M171" s="129">
        <v>2</v>
      </c>
      <c r="N171" s="129">
        <v>2</v>
      </c>
      <c r="O171" s="129">
        <v>9</v>
      </c>
      <c r="P171" s="129">
        <v>4</v>
      </c>
      <c r="Q171" s="129">
        <v>5</v>
      </c>
      <c r="R171" s="146">
        <f t="shared" ref="R171:R183" si="46">SUM(F171:Q171)</f>
        <v>57</v>
      </c>
    </row>
    <row r="172" s="43" customFormat="1" ht="24.75" customHeight="1" spans="1:18">
      <c r="A172" s="212" t="s">
        <v>224</v>
      </c>
      <c r="B172" s="85" t="s">
        <v>225</v>
      </c>
      <c r="C172" s="134">
        <f t="shared" si="45"/>
        <v>22659</v>
      </c>
      <c r="D172" s="128"/>
      <c r="E172" s="129"/>
      <c r="F172" s="129">
        <v>2690</v>
      </c>
      <c r="G172" s="129">
        <v>11605</v>
      </c>
      <c r="H172" s="129">
        <v>215</v>
      </c>
      <c r="I172" s="129">
        <v>1040</v>
      </c>
      <c r="J172" s="129">
        <v>3501</v>
      </c>
      <c r="K172" s="129">
        <v>1044</v>
      </c>
      <c r="L172" s="129">
        <v>268</v>
      </c>
      <c r="M172" s="129">
        <v>287</v>
      </c>
      <c r="N172" s="129">
        <v>778</v>
      </c>
      <c r="O172" s="129">
        <v>1117</v>
      </c>
      <c r="P172" s="129">
        <v>114</v>
      </c>
      <c r="Q172" s="129"/>
      <c r="R172" s="146">
        <f t="shared" si="46"/>
        <v>22659</v>
      </c>
    </row>
    <row r="173" s="43" customFormat="1" ht="24.75" customHeight="1" spans="1:18">
      <c r="A173" s="212" t="s">
        <v>226</v>
      </c>
      <c r="B173" s="84" t="s">
        <v>227</v>
      </c>
      <c r="C173" s="134">
        <f t="shared" si="45"/>
        <v>11847</v>
      </c>
      <c r="D173" s="128"/>
      <c r="E173" s="129"/>
      <c r="F173" s="129">
        <v>8101</v>
      </c>
      <c r="G173" s="129"/>
      <c r="H173" s="129"/>
      <c r="I173" s="129"/>
      <c r="J173" s="129"/>
      <c r="K173" s="129">
        <v>3746</v>
      </c>
      <c r="L173" s="129"/>
      <c r="M173" s="129"/>
      <c r="N173" s="129"/>
      <c r="O173" s="129"/>
      <c r="P173" s="129"/>
      <c r="Q173" s="129"/>
      <c r="R173" s="146">
        <f t="shared" si="46"/>
        <v>11847</v>
      </c>
    </row>
    <row r="174" s="43" customFormat="1" ht="24.75" customHeight="1" spans="1:18">
      <c r="A174" s="212" t="s">
        <v>228</v>
      </c>
      <c r="B174" s="84" t="s">
        <v>229</v>
      </c>
      <c r="C174" s="134">
        <f t="shared" si="45"/>
        <v>580</v>
      </c>
      <c r="D174" s="128">
        <v>580</v>
      </c>
      <c r="E174" s="129"/>
      <c r="F174" s="129"/>
      <c r="G174" s="129"/>
      <c r="H174" s="129"/>
      <c r="I174" s="129"/>
      <c r="J174" s="129"/>
      <c r="K174" s="129"/>
      <c r="L174" s="129"/>
      <c r="M174" s="129"/>
      <c r="N174" s="129"/>
      <c r="O174" s="129"/>
      <c r="P174" s="129"/>
      <c r="Q174" s="129"/>
      <c r="R174" s="146">
        <f t="shared" si="46"/>
        <v>0</v>
      </c>
    </row>
    <row r="175" s="44" customFormat="1" ht="24.75" customHeight="1" spans="1:18">
      <c r="A175" s="212" t="s">
        <v>230</v>
      </c>
      <c r="B175" s="84" t="s">
        <v>231</v>
      </c>
      <c r="C175" s="134">
        <f t="shared" si="45"/>
        <v>63</v>
      </c>
      <c r="D175" s="87"/>
      <c r="E175" s="88"/>
      <c r="F175" s="88"/>
      <c r="G175" s="88"/>
      <c r="H175" s="88"/>
      <c r="I175" s="88"/>
      <c r="J175" s="88"/>
      <c r="K175" s="88"/>
      <c r="L175" s="88"/>
      <c r="M175" s="88"/>
      <c r="N175" s="88"/>
      <c r="O175" s="88"/>
      <c r="P175" s="88"/>
      <c r="Q175" s="88">
        <v>63</v>
      </c>
      <c r="R175" s="147">
        <f t="shared" si="46"/>
        <v>63</v>
      </c>
    </row>
    <row r="176" s="44" customFormat="1" ht="24.75" customHeight="1" spans="1:18">
      <c r="A176" s="212" t="s">
        <v>232</v>
      </c>
      <c r="B176" s="84" t="s">
        <v>233</v>
      </c>
      <c r="C176" s="134">
        <f t="shared" si="45"/>
        <v>41</v>
      </c>
      <c r="D176" s="87"/>
      <c r="E176" s="88"/>
      <c r="F176" s="88">
        <v>23</v>
      </c>
      <c r="G176" s="88"/>
      <c r="H176" s="88">
        <v>6</v>
      </c>
      <c r="I176" s="88">
        <v>0</v>
      </c>
      <c r="J176" s="88">
        <v>8</v>
      </c>
      <c r="K176" s="88"/>
      <c r="L176" s="88"/>
      <c r="M176" s="88"/>
      <c r="N176" s="88"/>
      <c r="O176" s="88"/>
      <c r="P176" s="88">
        <v>3</v>
      </c>
      <c r="Q176" s="88">
        <v>1</v>
      </c>
      <c r="R176" s="147">
        <f t="shared" si="46"/>
        <v>41</v>
      </c>
    </row>
    <row r="177" s="43" customFormat="1" ht="24.75" customHeight="1" spans="1:18">
      <c r="A177" s="213" t="s">
        <v>234</v>
      </c>
      <c r="B177" s="59" t="s">
        <v>235</v>
      </c>
      <c r="C177" s="61">
        <f t="shared" si="45"/>
        <v>0</v>
      </c>
      <c r="D177" s="128">
        <v>-2100</v>
      </c>
      <c r="E177" s="129"/>
      <c r="F177" s="129"/>
      <c r="G177" s="129"/>
      <c r="H177" s="214">
        <v>2100</v>
      </c>
      <c r="I177" s="129"/>
      <c r="J177" s="129"/>
      <c r="K177" s="129"/>
      <c r="L177" s="129"/>
      <c r="M177" s="129"/>
      <c r="N177" s="129"/>
      <c r="O177" s="129"/>
      <c r="P177" s="129"/>
      <c r="Q177" s="129"/>
      <c r="R177" s="146">
        <f t="shared" si="46"/>
        <v>2100</v>
      </c>
    </row>
    <row r="178" s="43" customFormat="1" ht="24.75" customHeight="1" spans="1:18">
      <c r="A178" s="213" t="s">
        <v>236</v>
      </c>
      <c r="B178" s="59" t="s">
        <v>237</v>
      </c>
      <c r="C178" s="61">
        <f t="shared" si="45"/>
        <v>0</v>
      </c>
      <c r="D178" s="128">
        <v>-500</v>
      </c>
      <c r="E178" s="129"/>
      <c r="F178" s="129"/>
      <c r="G178" s="129"/>
      <c r="H178" s="214">
        <v>500</v>
      </c>
      <c r="I178" s="129"/>
      <c r="J178" s="129"/>
      <c r="K178" s="129"/>
      <c r="L178" s="129"/>
      <c r="M178" s="129"/>
      <c r="N178" s="129"/>
      <c r="O178" s="129"/>
      <c r="P178" s="129"/>
      <c r="Q178" s="129"/>
      <c r="R178" s="146">
        <f t="shared" si="46"/>
        <v>500</v>
      </c>
    </row>
    <row r="179" s="43" customFormat="1" ht="24.75" customHeight="1" spans="1:18">
      <c r="A179" s="203" t="s">
        <v>238</v>
      </c>
      <c r="B179" s="59" t="s">
        <v>239</v>
      </c>
      <c r="C179" s="61">
        <f t="shared" si="45"/>
        <v>0</v>
      </c>
      <c r="D179" s="128">
        <v>-3</v>
      </c>
      <c r="E179" s="129"/>
      <c r="F179" s="129"/>
      <c r="G179" s="129"/>
      <c r="H179" s="129"/>
      <c r="I179" s="214">
        <v>3</v>
      </c>
      <c r="J179" s="129"/>
      <c r="K179" s="129"/>
      <c r="L179" s="129"/>
      <c r="M179" s="129"/>
      <c r="N179" s="129"/>
      <c r="O179" s="129"/>
      <c r="P179" s="129"/>
      <c r="Q179" s="129"/>
      <c r="R179" s="146">
        <f t="shared" si="46"/>
        <v>3</v>
      </c>
    </row>
    <row r="180" s="43" customFormat="1" ht="24.75" customHeight="1" spans="1:18">
      <c r="A180" s="203" t="s">
        <v>240</v>
      </c>
      <c r="B180" s="59" t="s">
        <v>241</v>
      </c>
      <c r="C180" s="61">
        <f t="shared" si="45"/>
        <v>0</v>
      </c>
      <c r="D180" s="128">
        <v>-493</v>
      </c>
      <c r="E180" s="129"/>
      <c r="F180" s="129"/>
      <c r="G180" s="129"/>
      <c r="H180" s="129">
        <v>191</v>
      </c>
      <c r="I180" s="129"/>
      <c r="J180" s="129"/>
      <c r="K180" s="129">
        <v>214</v>
      </c>
      <c r="L180" s="129"/>
      <c r="M180" s="129"/>
      <c r="N180" s="129"/>
      <c r="O180" s="129">
        <v>88</v>
      </c>
      <c r="P180" s="129"/>
      <c r="Q180" s="129"/>
      <c r="R180" s="146">
        <f t="shared" si="46"/>
        <v>493</v>
      </c>
    </row>
    <row r="181" s="43" customFormat="1" ht="24.75" customHeight="1" spans="1:18">
      <c r="A181" s="203" t="s">
        <v>242</v>
      </c>
      <c r="B181" s="59" t="s">
        <v>243</v>
      </c>
      <c r="C181" s="61">
        <f t="shared" si="45"/>
        <v>0</v>
      </c>
      <c r="D181" s="128">
        <v>-405</v>
      </c>
      <c r="E181" s="129"/>
      <c r="F181" s="129"/>
      <c r="G181" s="129"/>
      <c r="H181" s="129"/>
      <c r="I181" s="129"/>
      <c r="J181" s="129"/>
      <c r="K181" s="129"/>
      <c r="L181" s="129"/>
      <c r="M181" s="129"/>
      <c r="N181" s="129">
        <v>208</v>
      </c>
      <c r="O181" s="129">
        <v>101</v>
      </c>
      <c r="P181" s="129">
        <v>96</v>
      </c>
      <c r="Q181" s="129"/>
      <c r="R181" s="146">
        <f t="shared" si="46"/>
        <v>405</v>
      </c>
    </row>
    <row r="182" s="43" customFormat="1" ht="24.75" customHeight="1" spans="1:18">
      <c r="A182" s="203" t="s">
        <v>244</v>
      </c>
      <c r="B182" s="59" t="s">
        <v>245</v>
      </c>
      <c r="C182" s="61">
        <f t="shared" si="45"/>
        <v>0</v>
      </c>
      <c r="D182" s="128">
        <v>-40</v>
      </c>
      <c r="E182" s="129"/>
      <c r="F182" s="129"/>
      <c r="G182" s="129"/>
      <c r="H182" s="129"/>
      <c r="I182" s="129"/>
      <c r="J182" s="214">
        <v>40</v>
      </c>
      <c r="K182" s="129"/>
      <c r="L182" s="129"/>
      <c r="M182" s="129"/>
      <c r="N182" s="129"/>
      <c r="O182" s="129"/>
      <c r="P182" s="129"/>
      <c r="Q182" s="129"/>
      <c r="R182" s="146">
        <f t="shared" si="46"/>
        <v>40</v>
      </c>
    </row>
    <row r="183" s="44" customFormat="1" ht="24.75" customHeight="1" spans="1:18">
      <c r="A183" s="215" t="s">
        <v>246</v>
      </c>
      <c r="B183" s="84" t="s">
        <v>247</v>
      </c>
      <c r="C183" s="134">
        <f t="shared" si="45"/>
        <v>0</v>
      </c>
      <c r="D183" s="87">
        <v>-1400</v>
      </c>
      <c r="E183" s="88"/>
      <c r="F183" s="88">
        <v>200</v>
      </c>
      <c r="G183" s="88">
        <v>200</v>
      </c>
      <c r="H183" s="88">
        <v>100</v>
      </c>
      <c r="I183" s="88">
        <v>100</v>
      </c>
      <c r="J183" s="88">
        <v>100</v>
      </c>
      <c r="K183" s="88">
        <v>100</v>
      </c>
      <c r="L183" s="88">
        <v>100</v>
      </c>
      <c r="M183" s="88">
        <v>100</v>
      </c>
      <c r="N183" s="88">
        <v>100</v>
      </c>
      <c r="O183" s="88">
        <v>100</v>
      </c>
      <c r="P183" s="88">
        <v>100</v>
      </c>
      <c r="Q183" s="88">
        <v>100</v>
      </c>
      <c r="R183" s="147">
        <f t="shared" si="46"/>
        <v>1400</v>
      </c>
    </row>
    <row r="184" s="44" customFormat="1" ht="24.75" customHeight="1" spans="1:18">
      <c r="A184" s="215"/>
      <c r="B184" s="84"/>
      <c r="C184" s="134"/>
      <c r="D184" s="87"/>
      <c r="E184" s="88"/>
      <c r="F184" s="88"/>
      <c r="G184" s="88"/>
      <c r="H184" s="88"/>
      <c r="I184" s="88"/>
      <c r="J184" s="88"/>
      <c r="K184" s="88"/>
      <c r="L184" s="88"/>
      <c r="M184" s="88"/>
      <c r="N184" s="88"/>
      <c r="O184" s="88"/>
      <c r="P184" s="88"/>
      <c r="Q184" s="88"/>
      <c r="R184" s="147"/>
    </row>
    <row r="185" s="43" customFormat="1" ht="24.75" customHeight="1" spans="1:18">
      <c r="A185" s="59" t="s">
        <v>248</v>
      </c>
      <c r="B185" s="59"/>
      <c r="C185" s="61">
        <f>SUM(D185:Q185)</f>
        <v>359</v>
      </c>
      <c r="D185" s="128">
        <f>SUM(D186:D187)</f>
        <v>-184</v>
      </c>
      <c r="E185" s="129">
        <f t="shared" ref="E185:R185" si="47">SUM(E186:E187)</f>
        <v>0</v>
      </c>
      <c r="F185" s="129">
        <f t="shared" si="47"/>
        <v>200</v>
      </c>
      <c r="G185" s="129">
        <f t="shared" si="47"/>
        <v>44</v>
      </c>
      <c r="H185" s="129">
        <f t="shared" si="47"/>
        <v>32</v>
      </c>
      <c r="I185" s="129">
        <f t="shared" si="47"/>
        <v>22</v>
      </c>
      <c r="J185" s="129">
        <f t="shared" si="47"/>
        <v>83</v>
      </c>
      <c r="K185" s="129">
        <f t="shared" si="47"/>
        <v>27</v>
      </c>
      <c r="L185" s="129">
        <f t="shared" si="47"/>
        <v>16</v>
      </c>
      <c r="M185" s="129">
        <f t="shared" si="47"/>
        <v>54</v>
      </c>
      <c r="N185" s="129">
        <f t="shared" si="47"/>
        <v>7</v>
      </c>
      <c r="O185" s="129">
        <f t="shared" si="47"/>
        <v>27</v>
      </c>
      <c r="P185" s="129">
        <f t="shared" si="47"/>
        <v>14</v>
      </c>
      <c r="Q185" s="129">
        <f t="shared" si="47"/>
        <v>17</v>
      </c>
      <c r="R185" s="232">
        <f t="shared" si="47"/>
        <v>543</v>
      </c>
    </row>
    <row r="186" s="39" customFormat="1" ht="24.75" customHeight="1" spans="1:18">
      <c r="A186" s="84" t="s">
        <v>249</v>
      </c>
      <c r="B186" s="85"/>
      <c r="C186" s="88">
        <f>SUM(D186:Q186)</f>
        <v>359</v>
      </c>
      <c r="D186" s="77"/>
      <c r="E186" s="134"/>
      <c r="F186" s="88">
        <v>16</v>
      </c>
      <c r="G186" s="88">
        <v>44</v>
      </c>
      <c r="H186" s="88">
        <v>32</v>
      </c>
      <c r="I186" s="88">
        <v>22</v>
      </c>
      <c r="J186" s="88">
        <v>83</v>
      </c>
      <c r="K186" s="88">
        <v>27</v>
      </c>
      <c r="L186" s="88">
        <v>16</v>
      </c>
      <c r="M186" s="88">
        <v>54</v>
      </c>
      <c r="N186" s="88">
        <v>7</v>
      </c>
      <c r="O186" s="88">
        <v>27</v>
      </c>
      <c r="P186" s="88">
        <v>14</v>
      </c>
      <c r="Q186" s="88">
        <v>17</v>
      </c>
      <c r="R186" s="147">
        <f t="shared" ref="R186:R203" si="48">SUM(F186:Q186)</f>
        <v>359</v>
      </c>
    </row>
    <row r="187" s="43" customFormat="1" ht="24.75" customHeight="1" spans="1:18">
      <c r="A187" s="216" t="s">
        <v>250</v>
      </c>
      <c r="B187" s="59" t="s">
        <v>239</v>
      </c>
      <c r="C187" s="61">
        <f>SUM(D187:Q187)</f>
        <v>0</v>
      </c>
      <c r="D187" s="128">
        <v>-184</v>
      </c>
      <c r="E187" s="129"/>
      <c r="F187" s="214">
        <v>184</v>
      </c>
      <c r="G187" s="129"/>
      <c r="H187" s="129"/>
      <c r="I187" s="129"/>
      <c r="J187" s="129"/>
      <c r="K187" s="129"/>
      <c r="L187" s="129"/>
      <c r="M187" s="129"/>
      <c r="N187" s="129"/>
      <c r="O187" s="129"/>
      <c r="P187" s="129"/>
      <c r="Q187" s="129"/>
      <c r="R187" s="146">
        <f t="shared" si="48"/>
        <v>184</v>
      </c>
    </row>
    <row r="188" s="43" customFormat="1" ht="24.75" customHeight="1" spans="1:18">
      <c r="A188" s="216"/>
      <c r="B188" s="59"/>
      <c r="C188" s="61"/>
      <c r="D188" s="128"/>
      <c r="E188" s="129"/>
      <c r="F188" s="214"/>
      <c r="G188" s="129"/>
      <c r="H188" s="129"/>
      <c r="I188" s="129"/>
      <c r="J188" s="129"/>
      <c r="K188" s="129"/>
      <c r="L188" s="129"/>
      <c r="M188" s="129"/>
      <c r="N188" s="129"/>
      <c r="O188" s="129"/>
      <c r="P188" s="129"/>
      <c r="Q188" s="129"/>
      <c r="R188" s="146"/>
    </row>
    <row r="189" s="28" customFormat="1" ht="24.75" customHeight="1" spans="1:18">
      <c r="A189" s="59" t="s">
        <v>251</v>
      </c>
      <c r="B189" s="60"/>
      <c r="C189" s="129" t="e">
        <f t="shared" ref="C189:C203" si="49">SUM(D189:Q189)</f>
        <v>#VALUE!</v>
      </c>
      <c r="D189" s="62" t="e">
        <f t="shared" ref="D189:Q189" si="50">D4-D166</f>
        <v>#VALUE!</v>
      </c>
      <c r="E189" s="61" t="e">
        <f>E4+E167-E201</f>
        <v>#VALUE!</v>
      </c>
      <c r="F189" s="61" t="e">
        <f t="shared" si="50"/>
        <v>#VALUE!</v>
      </c>
      <c r="G189" s="108" t="e">
        <f t="shared" si="50"/>
        <v>#VALUE!</v>
      </c>
      <c r="H189" s="108" t="e">
        <f t="shared" si="50"/>
        <v>#VALUE!</v>
      </c>
      <c r="I189" s="226" t="e">
        <f t="shared" si="50"/>
        <v>#VALUE!</v>
      </c>
      <c r="J189" s="226" t="e">
        <f t="shared" si="50"/>
        <v>#VALUE!</v>
      </c>
      <c r="K189" s="226" t="e">
        <f t="shared" si="50"/>
        <v>#VALUE!</v>
      </c>
      <c r="L189" s="226" t="e">
        <f t="shared" si="50"/>
        <v>#VALUE!</v>
      </c>
      <c r="M189" s="108" t="e">
        <f t="shared" si="50"/>
        <v>#VALUE!</v>
      </c>
      <c r="N189" s="108" t="e">
        <f t="shared" si="50"/>
        <v>#VALUE!</v>
      </c>
      <c r="O189" s="108" t="e">
        <f t="shared" si="50"/>
        <v>#VALUE!</v>
      </c>
      <c r="P189" s="108" t="e">
        <f t="shared" si="50"/>
        <v>#VALUE!</v>
      </c>
      <c r="Q189" s="108" t="e">
        <f t="shared" si="50"/>
        <v>#VALUE!</v>
      </c>
      <c r="R189" s="146" t="e">
        <f t="shared" si="48"/>
        <v>#VALUE!</v>
      </c>
    </row>
    <row r="190" s="28" customFormat="1" ht="24.75" customHeight="1" spans="1:18">
      <c r="A190" s="59"/>
      <c r="B190" s="60"/>
      <c r="C190" s="61"/>
      <c r="D190" s="62"/>
      <c r="E190" s="61">
        <v>0</v>
      </c>
      <c r="F190" s="61">
        <v>615530</v>
      </c>
      <c r="G190" s="61"/>
      <c r="H190" s="61"/>
      <c r="I190" s="61"/>
      <c r="J190" s="61"/>
      <c r="K190" s="61"/>
      <c r="L190" s="61"/>
      <c r="M190" s="61"/>
      <c r="N190" s="61"/>
      <c r="O190" s="61"/>
      <c r="P190" s="61"/>
      <c r="Q190" s="61"/>
      <c r="R190" s="146">
        <f t="shared" si="48"/>
        <v>615530</v>
      </c>
    </row>
    <row r="191" s="28" customFormat="1" ht="24.75" customHeight="1" spans="1:18">
      <c r="A191" s="59" t="s">
        <v>252</v>
      </c>
      <c r="B191" s="60">
        <v>0</v>
      </c>
      <c r="C191" s="61">
        <f t="shared" si="49"/>
        <v>6202989</v>
      </c>
      <c r="D191" s="217">
        <v>470645</v>
      </c>
      <c r="E191" s="217">
        <v>-7939</v>
      </c>
      <c r="F191" s="218">
        <v>645530</v>
      </c>
      <c r="G191" s="219">
        <v>1033041</v>
      </c>
      <c r="H191" s="219">
        <v>437464</v>
      </c>
      <c r="I191" s="219">
        <v>384727</v>
      </c>
      <c r="J191" s="219">
        <v>669590</v>
      </c>
      <c r="K191" s="219">
        <v>516698</v>
      </c>
      <c r="L191" s="219">
        <v>521890</v>
      </c>
      <c r="M191" s="219">
        <v>320629</v>
      </c>
      <c r="N191" s="219">
        <v>249297</v>
      </c>
      <c r="O191" s="219">
        <v>393388</v>
      </c>
      <c r="P191" s="219">
        <v>283607</v>
      </c>
      <c r="Q191" s="219">
        <v>284422</v>
      </c>
      <c r="R191" s="146">
        <f t="shared" si="48"/>
        <v>5740283</v>
      </c>
    </row>
    <row r="192" s="28" customFormat="1" ht="24.75" customHeight="1" spans="1:18">
      <c r="A192" s="59" t="s">
        <v>253</v>
      </c>
      <c r="B192" s="60"/>
      <c r="C192" s="61">
        <f>SUM(E192:Q192)</f>
        <v>5700848</v>
      </c>
      <c r="D192" s="217"/>
      <c r="E192" s="217">
        <v>77923</v>
      </c>
      <c r="F192" s="218">
        <v>561193</v>
      </c>
      <c r="G192" s="219">
        <f>G191-G194</f>
        <v>994140</v>
      </c>
      <c r="H192" s="219">
        <f t="shared" ref="H192:Q192" si="51">H191-H194</f>
        <v>421291</v>
      </c>
      <c r="I192" s="219">
        <f t="shared" si="51"/>
        <v>391298</v>
      </c>
      <c r="J192" s="219">
        <f t="shared" si="51"/>
        <v>664542</v>
      </c>
      <c r="K192" s="219">
        <f t="shared" si="51"/>
        <v>553815</v>
      </c>
      <c r="L192" s="219">
        <f t="shared" si="51"/>
        <v>506783</v>
      </c>
      <c r="M192" s="219">
        <f t="shared" si="51"/>
        <v>320782</v>
      </c>
      <c r="N192" s="219">
        <f t="shared" si="51"/>
        <v>242330</v>
      </c>
      <c r="O192" s="219">
        <f t="shared" si="51"/>
        <v>408967</v>
      </c>
      <c r="P192" s="219">
        <f t="shared" si="51"/>
        <v>285931</v>
      </c>
      <c r="Q192" s="219">
        <f t="shared" si="51"/>
        <v>271853</v>
      </c>
      <c r="R192" s="146"/>
    </row>
    <row r="193" s="28" customFormat="1" ht="24.75" customHeight="1" spans="1:18">
      <c r="A193" s="59" t="s">
        <v>254</v>
      </c>
      <c r="B193" s="60"/>
      <c r="C193" s="61">
        <f>SUM(E193:Q193)</f>
        <v>31496</v>
      </c>
      <c r="D193" s="217"/>
      <c r="E193" s="234">
        <v>-85862</v>
      </c>
      <c r="F193" s="234">
        <v>84337</v>
      </c>
      <c r="G193" s="235">
        <v>38901</v>
      </c>
      <c r="H193" s="235">
        <v>16173</v>
      </c>
      <c r="I193" s="235">
        <v>-6571</v>
      </c>
      <c r="J193" s="235">
        <v>5048</v>
      </c>
      <c r="K193" s="235">
        <v>-37117</v>
      </c>
      <c r="L193" s="235">
        <v>15107</v>
      </c>
      <c r="M193" s="235">
        <v>-153</v>
      </c>
      <c r="N193" s="235">
        <v>6967</v>
      </c>
      <c r="O193" s="235">
        <v>-15579</v>
      </c>
      <c r="P193" s="235">
        <v>-2324</v>
      </c>
      <c r="Q193" s="235">
        <v>12569</v>
      </c>
      <c r="R193" s="146"/>
    </row>
    <row r="194" s="28" customFormat="1" ht="24.75" customHeight="1" spans="1:18">
      <c r="A194" s="59" t="s">
        <v>255</v>
      </c>
      <c r="B194" s="60"/>
      <c r="C194" s="61">
        <f>SUM(E194:Q194)</f>
        <v>48358</v>
      </c>
      <c r="D194" s="217"/>
      <c r="E194" s="217">
        <v>-39000</v>
      </c>
      <c r="F194" s="218">
        <v>54337</v>
      </c>
      <c r="G194" s="235">
        <v>38901</v>
      </c>
      <c r="H194" s="235">
        <v>16173</v>
      </c>
      <c r="I194" s="235">
        <v>-6571</v>
      </c>
      <c r="J194" s="235">
        <v>5048</v>
      </c>
      <c r="K194" s="235">
        <v>-37117</v>
      </c>
      <c r="L194" s="235">
        <v>15107</v>
      </c>
      <c r="M194" s="235">
        <v>-153</v>
      </c>
      <c r="N194" s="235">
        <v>6967</v>
      </c>
      <c r="O194" s="235">
        <v>-15579</v>
      </c>
      <c r="P194" s="235">
        <v>-2324</v>
      </c>
      <c r="Q194" s="235">
        <v>12569</v>
      </c>
      <c r="R194" s="146"/>
    </row>
    <row r="195" s="28" customFormat="1" ht="24.75" customHeight="1" spans="1:18">
      <c r="A195" s="59"/>
      <c r="B195" s="60"/>
      <c r="C195" s="61"/>
      <c r="D195" s="217"/>
      <c r="E195" s="217"/>
      <c r="F195" s="218"/>
      <c r="G195" s="219"/>
      <c r="H195" s="219"/>
      <c r="I195" s="219"/>
      <c r="J195" s="219"/>
      <c r="K195" s="219"/>
      <c r="L195" s="219"/>
      <c r="M195" s="219"/>
      <c r="N195" s="219"/>
      <c r="O195" s="219"/>
      <c r="P195" s="219"/>
      <c r="Q195" s="219"/>
      <c r="R195" s="146"/>
    </row>
    <row r="196" s="28" customFormat="1" ht="24.75" customHeight="1" spans="1:18">
      <c r="A196" s="59"/>
      <c r="B196" s="60"/>
      <c r="C196" s="61">
        <f>C192+C194</f>
        <v>5749206</v>
      </c>
      <c r="D196" s="61">
        <f t="shared" ref="D196:Q196" si="52">D192+D194</f>
        <v>0</v>
      </c>
      <c r="E196" s="61">
        <f t="shared" si="52"/>
        <v>38923</v>
      </c>
      <c r="F196" s="61">
        <f t="shared" si="52"/>
        <v>615530</v>
      </c>
      <c r="G196" s="61">
        <f t="shared" si="52"/>
        <v>1033041</v>
      </c>
      <c r="H196" s="61">
        <f t="shared" si="52"/>
        <v>437464</v>
      </c>
      <c r="I196" s="61">
        <f t="shared" si="52"/>
        <v>384727</v>
      </c>
      <c r="J196" s="61">
        <f t="shared" si="52"/>
        <v>669590</v>
      </c>
      <c r="K196" s="61">
        <f t="shared" si="52"/>
        <v>516698</v>
      </c>
      <c r="L196" s="61">
        <f t="shared" si="52"/>
        <v>521890</v>
      </c>
      <c r="M196" s="61">
        <f t="shared" si="52"/>
        <v>320629</v>
      </c>
      <c r="N196" s="61">
        <f t="shared" si="52"/>
        <v>249297</v>
      </c>
      <c r="O196" s="61">
        <f t="shared" si="52"/>
        <v>393388</v>
      </c>
      <c r="P196" s="61">
        <f t="shared" si="52"/>
        <v>283607</v>
      </c>
      <c r="Q196" s="61">
        <f t="shared" si="52"/>
        <v>284422</v>
      </c>
      <c r="R196" s="146"/>
    </row>
    <row r="197" s="28" customFormat="1" ht="24.75" customHeight="1" spans="1:18">
      <c r="A197" s="59"/>
      <c r="B197" s="60"/>
      <c r="C197" s="61"/>
      <c r="D197" s="217"/>
      <c r="E197" s="217"/>
      <c r="F197" s="218"/>
      <c r="G197" s="219"/>
      <c r="H197" s="219"/>
      <c r="I197" s="219"/>
      <c r="J197" s="219"/>
      <c r="K197" s="219"/>
      <c r="L197" s="219"/>
      <c r="M197" s="219"/>
      <c r="N197" s="219"/>
      <c r="O197" s="219"/>
      <c r="P197" s="219"/>
      <c r="Q197" s="219"/>
      <c r="R197" s="146"/>
    </row>
    <row r="198" s="28" customFormat="1" ht="24.75" customHeight="1" spans="1:18">
      <c r="A198" s="220"/>
      <c r="B198" s="60"/>
      <c r="C198" s="221"/>
      <c r="D198" s="222"/>
      <c r="E198" s="223">
        <v>77923</v>
      </c>
      <c r="F198" s="211"/>
      <c r="G198" s="211"/>
      <c r="H198" s="211"/>
      <c r="I198" s="211"/>
      <c r="J198" s="211"/>
      <c r="K198" s="211"/>
      <c r="L198" s="211"/>
      <c r="M198" s="211"/>
      <c r="N198" s="211"/>
      <c r="O198" s="211"/>
      <c r="P198" s="211"/>
      <c r="Q198" s="211"/>
      <c r="R198" s="146"/>
    </row>
    <row r="199" s="28" customFormat="1" ht="24.75" customHeight="1" spans="1:18">
      <c r="A199" s="59" t="s">
        <v>256</v>
      </c>
      <c r="B199" s="60"/>
      <c r="C199" s="61">
        <f t="shared" si="49"/>
        <v>336075</v>
      </c>
      <c r="D199" s="210">
        <v>304579</v>
      </c>
      <c r="E199" s="234">
        <v>-85862</v>
      </c>
      <c r="F199" s="234">
        <v>84337</v>
      </c>
      <c r="G199" s="235">
        <v>38901</v>
      </c>
      <c r="H199" s="235">
        <v>16173</v>
      </c>
      <c r="I199" s="235">
        <v>-6571</v>
      </c>
      <c r="J199" s="235">
        <v>5048</v>
      </c>
      <c r="K199" s="235">
        <v>-37117</v>
      </c>
      <c r="L199" s="235">
        <v>15107</v>
      </c>
      <c r="M199" s="235">
        <v>-153</v>
      </c>
      <c r="N199" s="235">
        <v>6967</v>
      </c>
      <c r="O199" s="235">
        <v>-15579</v>
      </c>
      <c r="P199" s="235">
        <v>-2324</v>
      </c>
      <c r="Q199" s="235">
        <v>12569</v>
      </c>
      <c r="R199" s="146">
        <f t="shared" si="48"/>
        <v>117358</v>
      </c>
    </row>
    <row r="200" s="28" customFormat="1" ht="24.75" customHeight="1" spans="1:18">
      <c r="A200" s="59"/>
      <c r="B200" s="60"/>
      <c r="C200" s="61">
        <f t="shared" si="49"/>
        <v>0</v>
      </c>
      <c r="D200" s="210"/>
      <c r="E200" s="71"/>
      <c r="F200" s="71"/>
      <c r="G200" s="61"/>
      <c r="H200" s="61"/>
      <c r="I200" s="61"/>
      <c r="J200" s="61"/>
      <c r="K200" s="61"/>
      <c r="L200" s="61"/>
      <c r="M200" s="61"/>
      <c r="N200" s="61"/>
      <c r="O200" s="61"/>
      <c r="P200" s="61"/>
      <c r="Q200" s="61"/>
      <c r="R200" s="146">
        <f t="shared" si="48"/>
        <v>0</v>
      </c>
    </row>
    <row r="201" s="28" customFormat="1" ht="24.75" customHeight="1" spans="1:18">
      <c r="A201" s="59" t="s">
        <v>257</v>
      </c>
      <c r="B201" s="60"/>
      <c r="C201" s="61">
        <f t="shared" si="49"/>
        <v>42627</v>
      </c>
      <c r="D201" s="210">
        <f t="shared" ref="D201:Q201" si="53">SUM(D202:D203)</f>
        <v>0</v>
      </c>
      <c r="E201" s="71">
        <f t="shared" si="53"/>
        <v>0</v>
      </c>
      <c r="F201" s="71">
        <f t="shared" si="53"/>
        <v>10814</v>
      </c>
      <c r="G201" s="61">
        <f t="shared" si="53"/>
        <v>12598</v>
      </c>
      <c r="H201" s="61">
        <f t="shared" si="53"/>
        <v>1326</v>
      </c>
      <c r="I201" s="61">
        <f t="shared" si="53"/>
        <v>1575</v>
      </c>
      <c r="J201" s="61">
        <f t="shared" si="53"/>
        <v>4446</v>
      </c>
      <c r="K201" s="61">
        <f t="shared" si="53"/>
        <v>5827</v>
      </c>
      <c r="L201" s="61">
        <f t="shared" si="53"/>
        <v>1005</v>
      </c>
      <c r="M201" s="61">
        <f t="shared" si="53"/>
        <v>773</v>
      </c>
      <c r="N201" s="61">
        <f t="shared" si="53"/>
        <v>1572</v>
      </c>
      <c r="O201" s="61">
        <f t="shared" si="53"/>
        <v>1716</v>
      </c>
      <c r="P201" s="61">
        <f t="shared" si="53"/>
        <v>522</v>
      </c>
      <c r="Q201" s="61">
        <f t="shared" si="53"/>
        <v>453</v>
      </c>
      <c r="R201" s="146">
        <f t="shared" si="48"/>
        <v>42627</v>
      </c>
    </row>
    <row r="202" s="28" customFormat="1" ht="24.75" customHeight="1" spans="1:18">
      <c r="A202" s="59" t="s">
        <v>217</v>
      </c>
      <c r="B202" s="60" t="s">
        <v>258</v>
      </c>
      <c r="C202" s="61">
        <f t="shared" si="49"/>
        <v>42268</v>
      </c>
      <c r="D202" s="210"/>
      <c r="E202" s="71"/>
      <c r="F202" s="71">
        <v>10798</v>
      </c>
      <c r="G202" s="61">
        <v>12554</v>
      </c>
      <c r="H202" s="61">
        <v>1294</v>
      </c>
      <c r="I202" s="61">
        <v>1553</v>
      </c>
      <c r="J202" s="61">
        <v>4363</v>
      </c>
      <c r="K202" s="61">
        <v>5800</v>
      </c>
      <c r="L202" s="61">
        <v>989</v>
      </c>
      <c r="M202" s="61">
        <v>719</v>
      </c>
      <c r="N202" s="61">
        <v>1565</v>
      </c>
      <c r="O202" s="61">
        <v>1689</v>
      </c>
      <c r="P202" s="61">
        <v>508</v>
      </c>
      <c r="Q202" s="61">
        <v>436</v>
      </c>
      <c r="R202" s="146">
        <f t="shared" si="48"/>
        <v>42268</v>
      </c>
    </row>
    <row r="203" s="43" customFormat="1" ht="24.75" customHeight="1" spans="1:18">
      <c r="A203" s="59" t="s">
        <v>259</v>
      </c>
      <c r="B203" s="60"/>
      <c r="C203" s="61">
        <f t="shared" si="49"/>
        <v>359</v>
      </c>
      <c r="D203" s="236"/>
      <c r="E203" s="237"/>
      <c r="F203" s="237">
        <v>16</v>
      </c>
      <c r="G203" s="129">
        <v>44</v>
      </c>
      <c r="H203" s="129">
        <v>32</v>
      </c>
      <c r="I203" s="129">
        <v>22</v>
      </c>
      <c r="J203" s="129">
        <v>83</v>
      </c>
      <c r="K203" s="129">
        <v>27</v>
      </c>
      <c r="L203" s="129">
        <v>16</v>
      </c>
      <c r="M203" s="129">
        <v>54</v>
      </c>
      <c r="N203" s="129">
        <v>7</v>
      </c>
      <c r="O203" s="129">
        <v>27</v>
      </c>
      <c r="P203" s="129">
        <v>14</v>
      </c>
      <c r="Q203" s="129">
        <v>17</v>
      </c>
      <c r="R203" s="146">
        <f t="shared" si="48"/>
        <v>359</v>
      </c>
    </row>
    <row r="204" s="43" customFormat="1" ht="24.75" customHeight="1" spans="1:18">
      <c r="A204" s="59"/>
      <c r="B204" s="59"/>
      <c r="C204" s="61"/>
      <c r="D204" s="238"/>
      <c r="E204" s="237"/>
      <c r="F204" s="237"/>
      <c r="G204" s="129"/>
      <c r="H204" s="129"/>
      <c r="I204" s="129"/>
      <c r="J204" s="129"/>
      <c r="K204" s="129"/>
      <c r="L204" s="129"/>
      <c r="M204" s="129"/>
      <c r="N204" s="129"/>
      <c r="O204" s="129"/>
      <c r="P204" s="129"/>
      <c r="Q204" s="129"/>
      <c r="R204" s="146"/>
    </row>
    <row r="205" s="28" customFormat="1" ht="24.75" customHeight="1" spans="1:18">
      <c r="A205" s="59" t="s">
        <v>260</v>
      </c>
      <c r="B205" s="60"/>
      <c r="C205" s="221" t="e">
        <f>C191-C189-C201</f>
        <v>#VALUE!</v>
      </c>
      <c r="D205" s="234" t="e">
        <f>D191-D189-D201</f>
        <v>#VALUE!</v>
      </c>
      <c r="E205" s="234" t="e">
        <f>E4-E191</f>
        <v>#VALUE!</v>
      </c>
      <c r="F205" s="234" t="e">
        <f t="shared" ref="F205:Q205" si="54">F191-F189-F201</f>
        <v>#VALUE!</v>
      </c>
      <c r="G205" s="221" t="e">
        <f t="shared" si="54"/>
        <v>#VALUE!</v>
      </c>
      <c r="H205" s="221" t="e">
        <f t="shared" si="54"/>
        <v>#VALUE!</v>
      </c>
      <c r="I205" s="221" t="e">
        <f t="shared" si="54"/>
        <v>#VALUE!</v>
      </c>
      <c r="J205" s="221" t="e">
        <f t="shared" si="54"/>
        <v>#VALUE!</v>
      </c>
      <c r="K205" s="221" t="e">
        <f t="shared" si="54"/>
        <v>#VALUE!</v>
      </c>
      <c r="L205" s="221" t="e">
        <f t="shared" si="54"/>
        <v>#VALUE!</v>
      </c>
      <c r="M205" s="221" t="e">
        <f t="shared" si="54"/>
        <v>#VALUE!</v>
      </c>
      <c r="N205" s="221" t="e">
        <f t="shared" si="54"/>
        <v>#VALUE!</v>
      </c>
      <c r="O205" s="221" t="e">
        <f t="shared" si="54"/>
        <v>#VALUE!</v>
      </c>
      <c r="P205" s="221" t="e">
        <f t="shared" si="54"/>
        <v>#VALUE!</v>
      </c>
      <c r="Q205" s="221" t="e">
        <f t="shared" si="54"/>
        <v>#VALUE!</v>
      </c>
      <c r="R205" s="146" t="e">
        <f t="shared" ref="R205:R218" si="55">SUM(F205:Q205)</f>
        <v>#VALUE!</v>
      </c>
    </row>
    <row r="206" s="28" customFormat="1" ht="24.75" customHeight="1" spans="1:18">
      <c r="A206" s="59"/>
      <c r="B206" s="60"/>
      <c r="C206" s="221"/>
      <c r="D206" s="239"/>
      <c r="E206" s="239"/>
      <c r="F206" s="239"/>
      <c r="G206" s="223"/>
      <c r="H206" s="223"/>
      <c r="I206" s="223"/>
      <c r="J206" s="223"/>
      <c r="K206" s="223"/>
      <c r="L206" s="223"/>
      <c r="M206" s="223"/>
      <c r="N206" s="223"/>
      <c r="O206" s="223"/>
      <c r="P206" s="223"/>
      <c r="Q206" s="223"/>
      <c r="R206" s="146"/>
    </row>
    <row r="207" s="28" customFormat="1" ht="24.75" customHeight="1" spans="1:18">
      <c r="A207" s="59"/>
      <c r="B207" s="60"/>
      <c r="C207" s="61"/>
      <c r="D207" s="210"/>
      <c r="E207" s="234"/>
      <c r="F207" s="234"/>
      <c r="G207" s="235"/>
      <c r="H207" s="235"/>
      <c r="I207" s="235"/>
      <c r="J207" s="235"/>
      <c r="K207" s="235"/>
      <c r="L207" s="235"/>
      <c r="M207" s="235"/>
      <c r="N207" s="235"/>
      <c r="O207" s="235"/>
      <c r="P207" s="235"/>
      <c r="Q207" s="235"/>
      <c r="R207" s="146"/>
    </row>
    <row r="208" s="28" customFormat="1" ht="24.75" customHeight="1" spans="1:18">
      <c r="A208" s="59"/>
      <c r="B208" s="60"/>
      <c r="C208" s="129"/>
      <c r="D208" s="62"/>
      <c r="E208" s="61"/>
      <c r="F208" s="61"/>
      <c r="G208" s="61"/>
      <c r="H208" s="61"/>
      <c r="I208" s="61"/>
      <c r="J208" s="61"/>
      <c r="K208" s="61"/>
      <c r="L208" s="61"/>
      <c r="M208" s="61"/>
      <c r="N208" s="61"/>
      <c r="O208" s="61"/>
      <c r="P208" s="61"/>
      <c r="Q208" s="61"/>
      <c r="R208" s="146"/>
    </row>
    <row r="209" s="28" customFormat="1" ht="24.75" customHeight="1" spans="1:18">
      <c r="A209" s="59" t="s">
        <v>261</v>
      </c>
      <c r="B209" s="60"/>
      <c r="C209" s="129">
        <f t="shared" ref="C209:Q209" si="56">C210+C216</f>
        <v>1192000</v>
      </c>
      <c r="D209" s="62">
        <f t="shared" si="56"/>
        <v>22000</v>
      </c>
      <c r="E209" s="61">
        <f t="shared" si="56"/>
        <v>0</v>
      </c>
      <c r="F209" s="61">
        <f t="shared" si="56"/>
        <v>269860</v>
      </c>
      <c r="G209" s="61">
        <f t="shared" si="56"/>
        <v>126583</v>
      </c>
      <c r="H209" s="61">
        <f t="shared" si="56"/>
        <v>86837</v>
      </c>
      <c r="I209" s="61">
        <f t="shared" si="56"/>
        <v>64230</v>
      </c>
      <c r="J209" s="61">
        <f t="shared" si="56"/>
        <v>27725</v>
      </c>
      <c r="K209" s="61">
        <f t="shared" si="56"/>
        <v>81030</v>
      </c>
      <c r="L209" s="61">
        <f t="shared" si="56"/>
        <v>214100</v>
      </c>
      <c r="M209" s="61">
        <f t="shared" si="56"/>
        <v>59530</v>
      </c>
      <c r="N209" s="61">
        <f t="shared" si="56"/>
        <v>45505</v>
      </c>
      <c r="O209" s="61">
        <f t="shared" si="56"/>
        <v>54680</v>
      </c>
      <c r="P209" s="61">
        <f t="shared" si="56"/>
        <v>95860</v>
      </c>
      <c r="Q209" s="61">
        <f t="shared" si="56"/>
        <v>44060</v>
      </c>
      <c r="R209" s="146">
        <f t="shared" si="55"/>
        <v>1170000</v>
      </c>
    </row>
    <row r="210" s="28" customFormat="1" ht="24.75" customHeight="1" spans="1:18">
      <c r="A210" s="59" t="s">
        <v>262</v>
      </c>
      <c r="B210" s="60"/>
      <c r="C210" s="129">
        <f t="shared" ref="C210:Q210" si="57">C211+C212</f>
        <v>351000</v>
      </c>
      <c r="D210" s="128">
        <f t="shared" si="57"/>
        <v>22000</v>
      </c>
      <c r="E210" s="129">
        <f t="shared" si="57"/>
        <v>0</v>
      </c>
      <c r="F210" s="129">
        <f t="shared" si="57"/>
        <v>147860</v>
      </c>
      <c r="G210" s="129">
        <f t="shared" si="57"/>
        <v>22583</v>
      </c>
      <c r="H210" s="129">
        <f t="shared" si="57"/>
        <v>19837</v>
      </c>
      <c r="I210" s="129">
        <f t="shared" si="57"/>
        <v>14230</v>
      </c>
      <c r="J210" s="129">
        <f t="shared" si="57"/>
        <v>21725</v>
      </c>
      <c r="K210" s="129">
        <f t="shared" si="57"/>
        <v>18030</v>
      </c>
      <c r="L210" s="129">
        <f t="shared" si="57"/>
        <v>20100</v>
      </c>
      <c r="M210" s="129">
        <f t="shared" si="57"/>
        <v>12530</v>
      </c>
      <c r="N210" s="129">
        <f t="shared" si="57"/>
        <v>19505</v>
      </c>
      <c r="O210" s="129">
        <f t="shared" si="57"/>
        <v>12680</v>
      </c>
      <c r="P210" s="129">
        <f t="shared" si="57"/>
        <v>15860</v>
      </c>
      <c r="Q210" s="129">
        <f t="shared" si="57"/>
        <v>4060</v>
      </c>
      <c r="R210" s="146">
        <f t="shared" si="55"/>
        <v>329000</v>
      </c>
    </row>
    <row r="211" s="28" customFormat="1" ht="24.75" customHeight="1" spans="1:18">
      <c r="A211" s="59" t="s">
        <v>263</v>
      </c>
      <c r="B211" s="60"/>
      <c r="C211" s="129">
        <f>SUM(D211:Q211)</f>
        <v>296000</v>
      </c>
      <c r="D211" s="240">
        <v>22000</v>
      </c>
      <c r="E211" s="241"/>
      <c r="F211" s="241">
        <v>139660</v>
      </c>
      <c r="G211" s="241">
        <v>11083</v>
      </c>
      <c r="H211" s="241">
        <v>14737</v>
      </c>
      <c r="I211" s="241">
        <v>10630</v>
      </c>
      <c r="J211" s="241">
        <v>11725</v>
      </c>
      <c r="K211" s="241">
        <v>12830</v>
      </c>
      <c r="L211" s="241">
        <v>17100</v>
      </c>
      <c r="M211" s="241">
        <v>9830</v>
      </c>
      <c r="N211" s="241">
        <v>15505</v>
      </c>
      <c r="O211" s="241">
        <v>10980</v>
      </c>
      <c r="P211" s="241">
        <v>15860</v>
      </c>
      <c r="Q211" s="241">
        <v>4060</v>
      </c>
      <c r="R211" s="146">
        <f t="shared" si="55"/>
        <v>274000</v>
      </c>
    </row>
    <row r="212" s="28" customFormat="1" ht="24.75" customHeight="1" spans="1:18">
      <c r="A212" s="59" t="s">
        <v>264</v>
      </c>
      <c r="B212" s="60"/>
      <c r="C212" s="129">
        <f>SUM(D212:Q212)</f>
        <v>55000</v>
      </c>
      <c r="D212" s="242">
        <f t="shared" ref="D212:Q212" si="58">SUM(D213:D214)</f>
        <v>0</v>
      </c>
      <c r="E212" s="241">
        <v>0</v>
      </c>
      <c r="F212" s="241">
        <f t="shared" si="58"/>
        <v>8200</v>
      </c>
      <c r="G212" s="241">
        <f t="shared" si="58"/>
        <v>11500</v>
      </c>
      <c r="H212" s="241">
        <f t="shared" si="58"/>
        <v>5100</v>
      </c>
      <c r="I212" s="241">
        <f t="shared" si="58"/>
        <v>3600</v>
      </c>
      <c r="J212" s="241">
        <f t="shared" si="58"/>
        <v>10000</v>
      </c>
      <c r="K212" s="241">
        <f t="shared" si="58"/>
        <v>5200</v>
      </c>
      <c r="L212" s="241">
        <f t="shared" si="58"/>
        <v>3000</v>
      </c>
      <c r="M212" s="241">
        <f t="shared" si="58"/>
        <v>2700</v>
      </c>
      <c r="N212" s="241">
        <f t="shared" si="58"/>
        <v>4000</v>
      </c>
      <c r="O212" s="241">
        <f t="shared" si="58"/>
        <v>1700</v>
      </c>
      <c r="P212" s="241">
        <f t="shared" si="58"/>
        <v>0</v>
      </c>
      <c r="Q212" s="241">
        <f t="shared" si="58"/>
        <v>0</v>
      </c>
      <c r="R212" s="146">
        <f t="shared" si="55"/>
        <v>55000</v>
      </c>
    </row>
    <row r="213" s="28" customFormat="1" ht="24.75" customHeight="1" spans="1:18">
      <c r="A213" s="243" t="s">
        <v>265</v>
      </c>
      <c r="B213" s="60"/>
      <c r="C213" s="129">
        <f>SUM(D213:Q213)</f>
        <v>55000</v>
      </c>
      <c r="D213" s="242"/>
      <c r="E213" s="241">
        <v>0</v>
      </c>
      <c r="F213" s="148">
        <v>8200</v>
      </c>
      <c r="G213" s="148">
        <v>11500</v>
      </c>
      <c r="H213" s="148">
        <v>5100</v>
      </c>
      <c r="I213" s="148">
        <v>3600</v>
      </c>
      <c r="J213" s="148">
        <v>10000</v>
      </c>
      <c r="K213" s="148">
        <v>5200</v>
      </c>
      <c r="L213" s="148">
        <v>3000</v>
      </c>
      <c r="M213" s="148">
        <v>2700</v>
      </c>
      <c r="N213" s="148">
        <v>4000</v>
      </c>
      <c r="O213" s="148">
        <v>1700</v>
      </c>
      <c r="P213" s="148">
        <v>0</v>
      </c>
      <c r="Q213" s="148">
        <v>0</v>
      </c>
      <c r="R213" s="146">
        <f t="shared" si="55"/>
        <v>55000</v>
      </c>
    </row>
    <row r="214" s="28" customFormat="1" ht="24.75" customHeight="1" spans="1:18">
      <c r="A214" s="244" t="s">
        <v>266</v>
      </c>
      <c r="B214" s="60"/>
      <c r="C214" s="129">
        <f>SUM(D214:Q214)</f>
        <v>0</v>
      </c>
      <c r="D214" s="242"/>
      <c r="E214" s="241"/>
      <c r="F214" s="241"/>
      <c r="G214" s="241"/>
      <c r="H214" s="241"/>
      <c r="I214" s="241"/>
      <c r="J214" s="241"/>
      <c r="K214" s="241"/>
      <c r="L214" s="241"/>
      <c r="M214" s="241"/>
      <c r="N214" s="241"/>
      <c r="O214" s="241"/>
      <c r="P214" s="241"/>
      <c r="Q214" s="241"/>
      <c r="R214" s="146">
        <f t="shared" si="55"/>
        <v>0</v>
      </c>
    </row>
    <row r="215" s="28" customFormat="1" ht="24.75" customHeight="1" spans="1:18">
      <c r="A215" s="59" t="s">
        <v>267</v>
      </c>
      <c r="B215" s="60"/>
      <c r="C215" s="129"/>
      <c r="D215" s="242"/>
      <c r="E215" s="241"/>
      <c r="F215" s="241"/>
      <c r="G215" s="241"/>
      <c r="H215" s="241"/>
      <c r="I215" s="241"/>
      <c r="J215" s="241"/>
      <c r="K215" s="241"/>
      <c r="L215" s="241"/>
      <c r="M215" s="241"/>
      <c r="N215" s="241"/>
      <c r="O215" s="241"/>
      <c r="P215" s="241"/>
      <c r="Q215" s="241"/>
      <c r="R215" s="146">
        <f t="shared" si="55"/>
        <v>0</v>
      </c>
    </row>
    <row r="216" s="28" customFormat="1" ht="24.75" customHeight="1" spans="1:18">
      <c r="A216" s="59" t="s">
        <v>268</v>
      </c>
      <c r="B216" s="60"/>
      <c r="C216" s="129">
        <f>SUM(D216:Q216)</f>
        <v>841000</v>
      </c>
      <c r="D216" s="62">
        <f t="shared" ref="D216:Q216" si="59">SUM(D217:D218)</f>
        <v>0</v>
      </c>
      <c r="E216" s="61">
        <f t="shared" si="59"/>
        <v>0</v>
      </c>
      <c r="F216" s="61">
        <f t="shared" si="59"/>
        <v>122000</v>
      </c>
      <c r="G216" s="108">
        <f t="shared" si="59"/>
        <v>104000</v>
      </c>
      <c r="H216" s="108">
        <f t="shared" si="59"/>
        <v>67000</v>
      </c>
      <c r="I216" s="108">
        <f t="shared" si="59"/>
        <v>50000</v>
      </c>
      <c r="J216" s="108">
        <f t="shared" si="59"/>
        <v>6000</v>
      </c>
      <c r="K216" s="108">
        <f t="shared" si="59"/>
        <v>63000</v>
      </c>
      <c r="L216" s="108">
        <f t="shared" si="59"/>
        <v>194000</v>
      </c>
      <c r="M216" s="108">
        <f t="shared" si="59"/>
        <v>47000</v>
      </c>
      <c r="N216" s="108">
        <f t="shared" si="59"/>
        <v>26000</v>
      </c>
      <c r="O216" s="108">
        <f t="shared" si="59"/>
        <v>42000</v>
      </c>
      <c r="P216" s="108">
        <f t="shared" si="59"/>
        <v>80000</v>
      </c>
      <c r="Q216" s="108">
        <f t="shared" si="59"/>
        <v>40000</v>
      </c>
      <c r="R216" s="146">
        <f t="shared" si="55"/>
        <v>841000</v>
      </c>
    </row>
    <row r="217" s="28" customFormat="1" ht="24.75" customHeight="1" spans="1:18">
      <c r="A217" s="59" t="s">
        <v>269</v>
      </c>
      <c r="B217" s="60"/>
      <c r="C217" s="129">
        <f>SUM(D217:Q217)</f>
        <v>815000</v>
      </c>
      <c r="D217" s="62"/>
      <c r="E217" s="61"/>
      <c r="F217" s="148">
        <v>96000</v>
      </c>
      <c r="G217" s="148">
        <v>104000</v>
      </c>
      <c r="H217" s="148">
        <v>67000</v>
      </c>
      <c r="I217" s="148">
        <v>50000</v>
      </c>
      <c r="J217" s="148">
        <v>6000</v>
      </c>
      <c r="K217" s="148">
        <v>63000</v>
      </c>
      <c r="L217" s="148">
        <v>194000</v>
      </c>
      <c r="M217" s="148">
        <v>47000</v>
      </c>
      <c r="N217" s="148">
        <v>26000</v>
      </c>
      <c r="O217" s="148">
        <v>42000</v>
      </c>
      <c r="P217" s="148">
        <v>80000</v>
      </c>
      <c r="Q217" s="148">
        <v>40000</v>
      </c>
      <c r="R217" s="146">
        <f t="shared" si="55"/>
        <v>815000</v>
      </c>
    </row>
    <row r="218" s="28" customFormat="1" ht="24.75" customHeight="1" spans="1:18">
      <c r="A218" s="59" t="s">
        <v>270</v>
      </c>
      <c r="B218" s="245"/>
      <c r="C218" s="129">
        <f>SUM(D218:Q218)</f>
        <v>26000</v>
      </c>
      <c r="D218" s="62"/>
      <c r="E218" s="61"/>
      <c r="F218" s="148">
        <v>26000</v>
      </c>
      <c r="G218" s="108"/>
      <c r="H218" s="108"/>
      <c r="I218" s="108"/>
      <c r="J218" s="108"/>
      <c r="K218" s="108"/>
      <c r="L218" s="108"/>
      <c r="M218" s="108"/>
      <c r="N218" s="108"/>
      <c r="O218" s="108"/>
      <c r="P218" s="108"/>
      <c r="Q218" s="108"/>
      <c r="R218" s="146">
        <f t="shared" si="55"/>
        <v>26000</v>
      </c>
    </row>
    <row r="219" ht="23.25" customHeight="1"/>
    <row r="220" ht="23.25" customHeight="1"/>
    <row r="221" ht="23.25" customHeight="1"/>
    <row r="222" ht="23.25" customHeight="1"/>
    <row r="223" ht="23.25" customHeight="1"/>
    <row r="224" ht="23.25" customHeight="1"/>
    <row r="225" ht="23.25" customHeight="1"/>
  </sheetData>
  <mergeCells count="4">
    <mergeCell ref="A1:R1"/>
    <mergeCell ref="B2:C2"/>
    <mergeCell ref="D2:H2"/>
    <mergeCell ref="L2:Q2"/>
  </mergeCells>
  <pageMargins left="0.27" right="0.17" top="0.38" bottom="0.42" header="0.3" footer="0.3"/>
  <pageSetup paperSize="8"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25"/>
  <sheetViews>
    <sheetView workbookViewId="0">
      <pane xSplit="2" ySplit="3" topLeftCell="C186" activePane="bottomRight" state="frozen"/>
      <selection/>
      <selection pane="topRight"/>
      <selection pane="bottomLeft"/>
      <selection pane="bottomRight" activeCell="A207" sqref="A207"/>
    </sheetView>
  </sheetViews>
  <sheetFormatPr defaultColWidth="9" defaultRowHeight="15.75"/>
  <cols>
    <col min="1" max="1" width="28.375" style="45" customWidth="1"/>
    <col min="2" max="2" width="15.625" style="45" customWidth="1"/>
    <col min="3" max="3" width="12.375" style="46" customWidth="1"/>
    <col min="4" max="4" width="11.875" style="47" customWidth="1"/>
    <col min="5" max="6" width="10.625" style="46" customWidth="1"/>
    <col min="7" max="7" width="11.5" style="48" customWidth="1"/>
    <col min="8" max="17" width="10.625" style="48" customWidth="1"/>
    <col min="18" max="18" width="7" style="49" hidden="1" customWidth="1"/>
    <col min="19" max="16384" width="9" style="50"/>
  </cols>
  <sheetData>
    <row r="1" ht="33" customHeight="1" spans="1:18">
      <c r="A1" s="51" t="s">
        <v>0</v>
      </c>
      <c r="B1" s="51"/>
      <c r="C1" s="51"/>
      <c r="D1" s="51"/>
      <c r="E1" s="51"/>
      <c r="F1" s="51"/>
      <c r="G1" s="51"/>
      <c r="H1" s="51"/>
      <c r="I1" s="51"/>
      <c r="J1" s="51"/>
      <c r="K1" s="51"/>
      <c r="L1" s="51"/>
      <c r="M1" s="51"/>
      <c r="N1" s="51"/>
      <c r="O1" s="51"/>
      <c r="P1" s="51"/>
      <c r="Q1" s="51"/>
      <c r="R1" s="51"/>
    </row>
    <row r="2" ht="22.5" customHeight="1" spans="1:17">
      <c r="A2" s="52"/>
      <c r="B2" s="53"/>
      <c r="C2" s="53"/>
      <c r="D2" s="54" t="s">
        <v>1</v>
      </c>
      <c r="E2" s="54"/>
      <c r="F2" s="54"/>
      <c r="G2" s="54"/>
      <c r="H2" s="54"/>
      <c r="I2" s="46"/>
      <c r="J2" s="46"/>
      <c r="K2" s="46"/>
      <c r="L2" s="132" t="s">
        <v>2</v>
      </c>
      <c r="M2" s="133"/>
      <c r="N2" s="133"/>
      <c r="O2" s="133"/>
      <c r="P2" s="133"/>
      <c r="Q2" s="133"/>
    </row>
    <row r="3" s="27" customFormat="1" ht="27" spans="1:18">
      <c r="A3" s="55" t="s">
        <v>3</v>
      </c>
      <c r="B3" s="56" t="s">
        <v>4</v>
      </c>
      <c r="C3" s="57" t="s">
        <v>5</v>
      </c>
      <c r="D3" s="58" t="s">
        <v>6</v>
      </c>
      <c r="E3" s="57" t="s">
        <v>7</v>
      </c>
      <c r="F3" s="57" t="s">
        <v>8</v>
      </c>
      <c r="G3" s="57" t="s">
        <v>9</v>
      </c>
      <c r="H3" s="57" t="s">
        <v>10</v>
      </c>
      <c r="I3" s="57" t="s">
        <v>11</v>
      </c>
      <c r="J3" s="57" t="s">
        <v>12</v>
      </c>
      <c r="K3" s="57" t="s">
        <v>13</v>
      </c>
      <c r="L3" s="57" t="s">
        <v>14</v>
      </c>
      <c r="M3" s="57" t="s">
        <v>15</v>
      </c>
      <c r="N3" s="57" t="s">
        <v>16</v>
      </c>
      <c r="O3" s="57" t="s">
        <v>17</v>
      </c>
      <c r="P3" s="57" t="s">
        <v>18</v>
      </c>
      <c r="Q3" s="57" t="s">
        <v>19</v>
      </c>
      <c r="R3" s="145" t="s">
        <v>20</v>
      </c>
    </row>
    <row r="4" s="28" customFormat="1" ht="24.75" customHeight="1" spans="1:18">
      <c r="A4" s="59" t="s">
        <v>21</v>
      </c>
      <c r="B4" s="60"/>
      <c r="C4" s="61" t="e">
        <f t="shared" ref="C4:C11" si="0">SUM(D4:Q4)</f>
        <v>#VALUE!</v>
      </c>
      <c r="D4" s="62" t="e">
        <f t="shared" ref="D4:Q4" si="1">D5+D159+D163</f>
        <v>#VALUE!</v>
      </c>
      <c r="E4" s="61" t="e">
        <f t="shared" si="1"/>
        <v>#VALUE!</v>
      </c>
      <c r="F4" s="61" t="e">
        <f t="shared" si="1"/>
        <v>#VALUE!</v>
      </c>
      <c r="G4" s="61" t="e">
        <f t="shared" si="1"/>
        <v>#VALUE!</v>
      </c>
      <c r="H4" s="61" t="e">
        <f t="shared" si="1"/>
        <v>#VALUE!</v>
      </c>
      <c r="I4" s="61" t="e">
        <f t="shared" si="1"/>
        <v>#VALUE!</v>
      </c>
      <c r="J4" s="61" t="e">
        <f t="shared" si="1"/>
        <v>#VALUE!</v>
      </c>
      <c r="K4" s="61" t="e">
        <f t="shared" si="1"/>
        <v>#VALUE!</v>
      </c>
      <c r="L4" s="61" t="e">
        <f t="shared" si="1"/>
        <v>#VALUE!</v>
      </c>
      <c r="M4" s="61" t="e">
        <f t="shared" si="1"/>
        <v>#VALUE!</v>
      </c>
      <c r="N4" s="61" t="e">
        <f t="shared" si="1"/>
        <v>#VALUE!</v>
      </c>
      <c r="O4" s="61" t="e">
        <f t="shared" si="1"/>
        <v>#VALUE!</v>
      </c>
      <c r="P4" s="61" t="e">
        <f t="shared" si="1"/>
        <v>#VALUE!</v>
      </c>
      <c r="Q4" s="61" t="e">
        <f t="shared" si="1"/>
        <v>#VALUE!</v>
      </c>
      <c r="R4" s="146" t="e">
        <f t="shared" ref="R4:R32" si="2">SUM(F4:Q4)</f>
        <v>#VALUE!</v>
      </c>
    </row>
    <row r="5" s="29" customFormat="1" ht="24.75" customHeight="1" spans="1:18">
      <c r="A5" s="63" t="s">
        <v>22</v>
      </c>
      <c r="B5" s="64"/>
      <c r="C5" s="65" t="e">
        <f t="shared" ref="C5:Q5" si="3">C6+C13+C154</f>
        <v>#VALUE!</v>
      </c>
      <c r="D5" s="66" t="e">
        <f t="shared" si="3"/>
        <v>#VALUE!</v>
      </c>
      <c r="E5" s="65" t="e">
        <f t="shared" si="3"/>
        <v>#VALUE!</v>
      </c>
      <c r="F5" s="65" t="e">
        <f t="shared" si="3"/>
        <v>#VALUE!</v>
      </c>
      <c r="G5" s="65" t="e">
        <f t="shared" si="3"/>
        <v>#VALUE!</v>
      </c>
      <c r="H5" s="65" t="e">
        <f t="shared" si="3"/>
        <v>#VALUE!</v>
      </c>
      <c r="I5" s="65" t="e">
        <f t="shared" si="3"/>
        <v>#VALUE!</v>
      </c>
      <c r="J5" s="65" t="e">
        <f t="shared" si="3"/>
        <v>#VALUE!</v>
      </c>
      <c r="K5" s="65" t="e">
        <f t="shared" si="3"/>
        <v>#VALUE!</v>
      </c>
      <c r="L5" s="65" t="e">
        <f t="shared" si="3"/>
        <v>#VALUE!</v>
      </c>
      <c r="M5" s="65" t="e">
        <f t="shared" si="3"/>
        <v>#VALUE!</v>
      </c>
      <c r="N5" s="65" t="e">
        <f t="shared" si="3"/>
        <v>#VALUE!</v>
      </c>
      <c r="O5" s="65" t="e">
        <f t="shared" si="3"/>
        <v>#VALUE!</v>
      </c>
      <c r="P5" s="65" t="e">
        <f t="shared" si="3"/>
        <v>#VALUE!</v>
      </c>
      <c r="Q5" s="65" t="e">
        <f t="shared" si="3"/>
        <v>#VALUE!</v>
      </c>
      <c r="R5" s="146" t="e">
        <f t="shared" si="2"/>
        <v>#VALUE!</v>
      </c>
    </row>
    <row r="6" s="30" customFormat="1" ht="24.75" customHeight="1" spans="1:18">
      <c r="A6" s="67" t="s">
        <v>23</v>
      </c>
      <c r="B6" s="68"/>
      <c r="C6" s="69">
        <f t="shared" si="0"/>
        <v>37437</v>
      </c>
      <c r="D6" s="70">
        <f t="shared" ref="D6:Q6" si="4">SUM(D7:D11)</f>
        <v>10026</v>
      </c>
      <c r="E6" s="69">
        <f t="shared" si="4"/>
        <v>0</v>
      </c>
      <c r="F6" s="69">
        <f t="shared" si="4"/>
        <v>10479</v>
      </c>
      <c r="G6" s="69">
        <f t="shared" si="4"/>
        <v>2306</v>
      </c>
      <c r="H6" s="69">
        <f t="shared" si="4"/>
        <v>1521</v>
      </c>
      <c r="I6" s="69">
        <f t="shared" si="4"/>
        <v>865</v>
      </c>
      <c r="J6" s="69">
        <f t="shared" si="4"/>
        <v>1558</v>
      </c>
      <c r="K6" s="69">
        <f t="shared" si="4"/>
        <v>1281</v>
      </c>
      <c r="L6" s="69">
        <f t="shared" si="4"/>
        <v>2087</v>
      </c>
      <c r="M6" s="69">
        <f t="shared" si="4"/>
        <v>1820</v>
      </c>
      <c r="N6" s="69">
        <f t="shared" si="4"/>
        <v>1539</v>
      </c>
      <c r="O6" s="69">
        <f t="shared" si="4"/>
        <v>814</v>
      </c>
      <c r="P6" s="69">
        <f t="shared" si="4"/>
        <v>2693</v>
      </c>
      <c r="Q6" s="69">
        <f t="shared" si="4"/>
        <v>448</v>
      </c>
      <c r="R6" s="146">
        <f t="shared" si="2"/>
        <v>27411</v>
      </c>
    </row>
    <row r="7" s="31" customFormat="1" ht="24.75" customHeight="1" spans="1:18">
      <c r="A7" s="59" t="s">
        <v>24</v>
      </c>
      <c r="B7" s="60" t="s">
        <v>25</v>
      </c>
      <c r="C7" s="71">
        <f t="shared" si="0"/>
        <v>3305</v>
      </c>
      <c r="D7" s="72">
        <v>-895</v>
      </c>
      <c r="E7" s="73"/>
      <c r="F7" s="74">
        <v>1135</v>
      </c>
      <c r="G7" s="74">
        <v>618</v>
      </c>
      <c r="H7" s="74">
        <v>162</v>
      </c>
      <c r="I7" s="74">
        <v>147</v>
      </c>
      <c r="J7" s="74">
        <v>385</v>
      </c>
      <c r="K7" s="74">
        <v>155</v>
      </c>
      <c r="L7" s="74">
        <v>264</v>
      </c>
      <c r="M7" s="74">
        <v>547</v>
      </c>
      <c r="N7" s="74">
        <v>547</v>
      </c>
      <c r="O7" s="74">
        <v>117</v>
      </c>
      <c r="P7" s="74">
        <v>86</v>
      </c>
      <c r="Q7" s="74">
        <v>37</v>
      </c>
      <c r="R7" s="146">
        <f t="shared" si="2"/>
        <v>4200</v>
      </c>
    </row>
    <row r="8" s="31" customFormat="1" ht="24.75" customHeight="1" spans="1:18">
      <c r="A8" s="59" t="s">
        <v>26</v>
      </c>
      <c r="B8" s="60" t="s">
        <v>27</v>
      </c>
      <c r="C8" s="71">
        <f t="shared" si="0"/>
        <v>8467</v>
      </c>
      <c r="D8" s="62"/>
      <c r="E8" s="73"/>
      <c r="F8" s="74">
        <v>2272</v>
      </c>
      <c r="G8" s="74">
        <v>585</v>
      </c>
      <c r="H8" s="74">
        <v>784</v>
      </c>
      <c r="I8" s="74">
        <v>503</v>
      </c>
      <c r="J8" s="74">
        <v>458</v>
      </c>
      <c r="K8" s="74">
        <v>512</v>
      </c>
      <c r="L8" s="74">
        <v>781</v>
      </c>
      <c r="M8" s="74">
        <v>565</v>
      </c>
      <c r="N8" s="74">
        <v>759</v>
      </c>
      <c r="O8" s="74">
        <v>465</v>
      </c>
      <c r="P8" s="74">
        <v>407</v>
      </c>
      <c r="Q8" s="74">
        <v>376</v>
      </c>
      <c r="R8" s="146">
        <f t="shared" si="2"/>
        <v>8467</v>
      </c>
    </row>
    <row r="9" s="31" customFormat="1" ht="24.75" customHeight="1" spans="1:18">
      <c r="A9" s="59" t="s">
        <v>28</v>
      </c>
      <c r="B9" s="60" t="s">
        <v>29</v>
      </c>
      <c r="C9" s="71">
        <f t="shared" si="0"/>
        <v>1338</v>
      </c>
      <c r="D9" s="72">
        <v>390</v>
      </c>
      <c r="E9" s="75"/>
      <c r="F9" s="74">
        <v>918</v>
      </c>
      <c r="G9" s="74">
        <v>1</v>
      </c>
      <c r="H9" s="74">
        <v>2</v>
      </c>
      <c r="I9" s="74">
        <v>1</v>
      </c>
      <c r="J9" s="74">
        <v>5</v>
      </c>
      <c r="K9" s="74">
        <v>1</v>
      </c>
      <c r="L9" s="74">
        <v>2</v>
      </c>
      <c r="M9" s="74">
        <v>14</v>
      </c>
      <c r="N9" s="74">
        <v>0</v>
      </c>
      <c r="O9" s="74">
        <v>0</v>
      </c>
      <c r="P9" s="74">
        <v>1</v>
      </c>
      <c r="Q9" s="74">
        <v>3</v>
      </c>
      <c r="R9" s="146">
        <f t="shared" si="2"/>
        <v>948</v>
      </c>
    </row>
    <row r="10" s="31" customFormat="1" ht="24.75" customHeight="1" spans="1:18">
      <c r="A10" s="59" t="s">
        <v>30</v>
      </c>
      <c r="B10" s="60" t="s">
        <v>31</v>
      </c>
      <c r="C10" s="71">
        <f t="shared" si="0"/>
        <v>1527</v>
      </c>
      <c r="D10" s="76"/>
      <c r="E10" s="75"/>
      <c r="F10" s="74"/>
      <c r="G10" s="74">
        <v>5</v>
      </c>
      <c r="H10" s="74">
        <v>42</v>
      </c>
      <c r="I10" s="74"/>
      <c r="J10" s="74"/>
      <c r="K10" s="74">
        <v>108</v>
      </c>
      <c r="L10" s="74">
        <v>851</v>
      </c>
      <c r="M10" s="74">
        <v>453</v>
      </c>
      <c r="N10" s="74"/>
      <c r="O10" s="74">
        <v>11</v>
      </c>
      <c r="P10" s="74">
        <v>57</v>
      </c>
      <c r="Q10" s="74"/>
      <c r="R10" s="146">
        <f t="shared" si="2"/>
        <v>1527</v>
      </c>
    </row>
    <row r="11" s="28" customFormat="1" ht="24.75" customHeight="1" spans="1:18">
      <c r="A11" s="59" t="s">
        <v>32</v>
      </c>
      <c r="B11" s="60"/>
      <c r="C11" s="71">
        <f t="shared" si="0"/>
        <v>22800</v>
      </c>
      <c r="D11" s="77">
        <v>10531</v>
      </c>
      <c r="E11" s="61"/>
      <c r="F11" s="61">
        <v>6154</v>
      </c>
      <c r="G11" s="61">
        <v>1097</v>
      </c>
      <c r="H11" s="61">
        <v>531</v>
      </c>
      <c r="I11" s="61">
        <v>214</v>
      </c>
      <c r="J11" s="61">
        <v>710</v>
      </c>
      <c r="K11" s="61">
        <v>505</v>
      </c>
      <c r="L11" s="61">
        <v>189</v>
      </c>
      <c r="M11" s="61">
        <v>241</v>
      </c>
      <c r="N11" s="61">
        <v>233</v>
      </c>
      <c r="O11" s="61">
        <v>221</v>
      </c>
      <c r="P11" s="134">
        <v>2142</v>
      </c>
      <c r="Q11" s="61">
        <v>32</v>
      </c>
      <c r="R11" s="146">
        <f t="shared" si="2"/>
        <v>12269</v>
      </c>
    </row>
    <row r="12" s="28" customFormat="1" ht="24.75" customHeight="1" spans="1:18">
      <c r="A12" s="59"/>
      <c r="B12" s="59"/>
      <c r="C12" s="61"/>
      <c r="D12" s="62"/>
      <c r="E12" s="61">
        <v>0</v>
      </c>
      <c r="F12" s="61"/>
      <c r="G12" s="61"/>
      <c r="H12" s="61"/>
      <c r="I12" s="61"/>
      <c r="J12" s="61"/>
      <c r="K12" s="61"/>
      <c r="L12" s="61"/>
      <c r="M12" s="61"/>
      <c r="N12" s="61"/>
      <c r="O12" s="61"/>
      <c r="P12" s="61"/>
      <c r="Q12" s="61"/>
      <c r="R12" s="146">
        <f t="shared" si="2"/>
        <v>0</v>
      </c>
    </row>
    <row r="13" s="30" customFormat="1" ht="24.75" customHeight="1" spans="1:18">
      <c r="A13" s="67" t="s">
        <v>33</v>
      </c>
      <c r="B13" s="68"/>
      <c r="C13" s="69" t="e">
        <f t="shared" ref="C13:Q13" si="5">#VALUE!</f>
        <v>#VALUE!</v>
      </c>
      <c r="D13" s="70" t="e">
        <f t="shared" si="5"/>
        <v>#VALUE!</v>
      </c>
      <c r="E13" s="69" t="e">
        <f t="shared" si="5"/>
        <v>#VALUE!</v>
      </c>
      <c r="F13" s="69" t="e">
        <f t="shared" si="5"/>
        <v>#VALUE!</v>
      </c>
      <c r="G13" s="69" t="e">
        <f t="shared" si="5"/>
        <v>#VALUE!</v>
      </c>
      <c r="H13" s="69" t="e">
        <f t="shared" si="5"/>
        <v>#VALUE!</v>
      </c>
      <c r="I13" s="69" t="e">
        <f t="shared" si="5"/>
        <v>#VALUE!</v>
      </c>
      <c r="J13" s="69" t="e">
        <f t="shared" si="5"/>
        <v>#VALUE!</v>
      </c>
      <c r="K13" s="69" t="e">
        <f t="shared" si="5"/>
        <v>#VALUE!</v>
      </c>
      <c r="L13" s="69" t="e">
        <f t="shared" si="5"/>
        <v>#VALUE!</v>
      </c>
      <c r="M13" s="69" t="e">
        <f t="shared" si="5"/>
        <v>#VALUE!</v>
      </c>
      <c r="N13" s="69" t="e">
        <f t="shared" si="5"/>
        <v>#VALUE!</v>
      </c>
      <c r="O13" s="69" t="e">
        <f t="shared" si="5"/>
        <v>#VALUE!</v>
      </c>
      <c r="P13" s="69" t="e">
        <f t="shared" si="5"/>
        <v>#VALUE!</v>
      </c>
      <c r="Q13" s="69" t="e">
        <f t="shared" si="5"/>
        <v>#VALUE!</v>
      </c>
      <c r="R13" s="146" t="e">
        <f t="shared" si="2"/>
        <v>#VALUE!</v>
      </c>
    </row>
    <row r="14" s="30" customFormat="1" ht="24.75" customHeight="1" spans="1:18">
      <c r="A14" s="67" t="s">
        <v>34</v>
      </c>
      <c r="B14" s="68"/>
      <c r="C14" s="69">
        <f t="shared" ref="C14:Q14" si="6">SUM(C15:C20)</f>
        <v>58046</v>
      </c>
      <c r="D14" s="70">
        <f t="shared" si="6"/>
        <v>12695</v>
      </c>
      <c r="E14" s="69">
        <f t="shared" si="6"/>
        <v>0</v>
      </c>
      <c r="F14" s="69">
        <f t="shared" si="6"/>
        <v>2536</v>
      </c>
      <c r="G14" s="69">
        <f t="shared" si="6"/>
        <v>6208</v>
      </c>
      <c r="H14" s="69">
        <f t="shared" si="6"/>
        <v>3771</v>
      </c>
      <c r="I14" s="69">
        <f t="shared" si="6"/>
        <v>5427</v>
      </c>
      <c r="J14" s="69">
        <f t="shared" si="6"/>
        <v>4725</v>
      </c>
      <c r="K14" s="69">
        <f t="shared" si="6"/>
        <v>4679</v>
      </c>
      <c r="L14" s="69">
        <f t="shared" si="6"/>
        <v>3367</v>
      </c>
      <c r="M14" s="69">
        <f t="shared" si="6"/>
        <v>2876</v>
      </c>
      <c r="N14" s="69">
        <f t="shared" si="6"/>
        <v>2037</v>
      </c>
      <c r="O14" s="69">
        <f t="shared" si="6"/>
        <v>3364</v>
      </c>
      <c r="P14" s="69">
        <f t="shared" si="6"/>
        <v>3987</v>
      </c>
      <c r="Q14" s="69">
        <f t="shared" si="6"/>
        <v>2374</v>
      </c>
      <c r="R14" s="146">
        <f t="shared" si="2"/>
        <v>45351</v>
      </c>
    </row>
    <row r="15" s="28" customFormat="1" ht="24.75" customHeight="1" spans="1:18">
      <c r="A15" s="78" t="s">
        <v>35</v>
      </c>
      <c r="B15" s="60"/>
      <c r="C15" s="71">
        <f t="shared" ref="C15:C20" si="7">SUM(D15:Q15)</f>
        <v>38073</v>
      </c>
      <c r="D15" s="79">
        <v>7626</v>
      </c>
      <c r="E15" s="61"/>
      <c r="F15" s="80">
        <v>0</v>
      </c>
      <c r="G15" s="80">
        <v>4319</v>
      </c>
      <c r="H15" s="80">
        <v>2688</v>
      </c>
      <c r="I15" s="80">
        <v>4430</v>
      </c>
      <c r="J15" s="80">
        <v>3196</v>
      </c>
      <c r="K15" s="80">
        <v>3810</v>
      </c>
      <c r="L15" s="80">
        <v>2041</v>
      </c>
      <c r="M15" s="80">
        <v>1915</v>
      </c>
      <c r="N15" s="80">
        <v>414</v>
      </c>
      <c r="O15" s="80">
        <v>2553</v>
      </c>
      <c r="P15" s="80">
        <v>3188</v>
      </c>
      <c r="Q15" s="80">
        <v>1893</v>
      </c>
      <c r="R15" s="146">
        <f t="shared" si="2"/>
        <v>30447</v>
      </c>
    </row>
    <row r="16" s="28" customFormat="1" ht="24.75" customHeight="1" spans="1:18">
      <c r="A16" s="78" t="s">
        <v>36</v>
      </c>
      <c r="B16" s="81" t="s">
        <v>37</v>
      </c>
      <c r="C16" s="71">
        <f t="shared" si="7"/>
        <v>10840</v>
      </c>
      <c r="D16" s="79">
        <v>1029</v>
      </c>
      <c r="E16" s="61"/>
      <c r="F16" s="80">
        <v>2123</v>
      </c>
      <c r="G16" s="80">
        <v>1346</v>
      </c>
      <c r="H16" s="80">
        <v>756</v>
      </c>
      <c r="I16" s="80">
        <v>634</v>
      </c>
      <c r="J16" s="80">
        <v>1056</v>
      </c>
      <c r="K16" s="80">
        <v>589</v>
      </c>
      <c r="L16" s="80">
        <v>899</v>
      </c>
      <c r="M16" s="80">
        <v>671</v>
      </c>
      <c r="N16" s="80">
        <v>554</v>
      </c>
      <c r="O16" s="80">
        <v>495</v>
      </c>
      <c r="P16" s="80">
        <v>472</v>
      </c>
      <c r="Q16" s="80">
        <v>216</v>
      </c>
      <c r="R16" s="146">
        <f t="shared" si="2"/>
        <v>9811</v>
      </c>
    </row>
    <row r="17" s="28" customFormat="1" ht="24.75" customHeight="1" spans="1:18">
      <c r="A17" s="78" t="s">
        <v>38</v>
      </c>
      <c r="B17" s="82" t="s">
        <v>39</v>
      </c>
      <c r="C17" s="71">
        <f t="shared" si="7"/>
        <v>5241</v>
      </c>
      <c r="D17" s="79">
        <v>2367</v>
      </c>
      <c r="E17" s="61"/>
      <c r="F17" s="80">
        <v>243</v>
      </c>
      <c r="G17" s="80">
        <v>366</v>
      </c>
      <c r="H17" s="80">
        <v>257</v>
      </c>
      <c r="I17" s="80">
        <v>248</v>
      </c>
      <c r="J17" s="80">
        <v>301</v>
      </c>
      <c r="K17" s="80">
        <v>159</v>
      </c>
      <c r="L17" s="80">
        <v>274</v>
      </c>
      <c r="M17" s="80">
        <v>179</v>
      </c>
      <c r="N17" s="80">
        <v>242</v>
      </c>
      <c r="O17" s="80">
        <v>235</v>
      </c>
      <c r="P17" s="80">
        <v>229</v>
      </c>
      <c r="Q17" s="80">
        <v>141</v>
      </c>
      <c r="R17" s="146">
        <f t="shared" si="2"/>
        <v>2874</v>
      </c>
    </row>
    <row r="18" s="28" customFormat="1" ht="24.75" customHeight="1" spans="1:18">
      <c r="A18" s="78" t="s">
        <v>40</v>
      </c>
      <c r="B18" s="82" t="s">
        <v>41</v>
      </c>
      <c r="C18" s="71">
        <f t="shared" si="7"/>
        <v>1245</v>
      </c>
      <c r="D18" s="83">
        <v>1245</v>
      </c>
      <c r="E18" s="61"/>
      <c r="F18" s="61"/>
      <c r="G18" s="61"/>
      <c r="H18" s="61"/>
      <c r="I18" s="61"/>
      <c r="J18" s="61"/>
      <c r="K18" s="61"/>
      <c r="L18" s="61"/>
      <c r="M18" s="61"/>
      <c r="N18" s="61"/>
      <c r="O18" s="61"/>
      <c r="P18" s="61"/>
      <c r="Q18" s="61"/>
      <c r="R18" s="146">
        <f t="shared" si="2"/>
        <v>0</v>
      </c>
    </row>
    <row r="19" s="28" customFormat="1" ht="24.75" customHeight="1" spans="1:18">
      <c r="A19" s="78" t="s">
        <v>42</v>
      </c>
      <c r="B19" s="59" t="s">
        <v>43</v>
      </c>
      <c r="C19" s="71">
        <f t="shared" si="7"/>
        <v>723</v>
      </c>
      <c r="D19" s="72"/>
      <c r="E19" s="61"/>
      <c r="F19" s="74"/>
      <c r="G19" s="74"/>
      <c r="H19" s="74"/>
      <c r="I19" s="74"/>
      <c r="J19" s="74"/>
      <c r="K19" s="74"/>
      <c r="L19" s="74"/>
      <c r="M19" s="74"/>
      <c r="N19" s="74">
        <v>723</v>
      </c>
      <c r="O19" s="74"/>
      <c r="P19" s="74"/>
      <c r="Q19" s="74"/>
      <c r="R19" s="146">
        <f t="shared" si="2"/>
        <v>723</v>
      </c>
    </row>
    <row r="20" s="28" customFormat="1" ht="24.75" customHeight="1" spans="1:18">
      <c r="A20" s="78" t="s">
        <v>44</v>
      </c>
      <c r="B20" s="82" t="s">
        <v>45</v>
      </c>
      <c r="C20" s="71">
        <f t="shared" si="7"/>
        <v>1924</v>
      </c>
      <c r="D20" s="62">
        <v>428</v>
      </c>
      <c r="E20" s="61"/>
      <c r="F20" s="61">
        <v>170</v>
      </c>
      <c r="G20" s="61">
        <v>177</v>
      </c>
      <c r="H20" s="61">
        <v>70</v>
      </c>
      <c r="I20" s="61">
        <v>115</v>
      </c>
      <c r="J20" s="61">
        <v>172</v>
      </c>
      <c r="K20" s="61">
        <v>121</v>
      </c>
      <c r="L20" s="61">
        <v>153</v>
      </c>
      <c r="M20" s="61">
        <v>111</v>
      </c>
      <c r="N20" s="74">
        <v>104</v>
      </c>
      <c r="O20" s="61">
        <v>81</v>
      </c>
      <c r="P20" s="61">
        <v>98</v>
      </c>
      <c r="Q20" s="61">
        <v>124</v>
      </c>
      <c r="R20" s="146">
        <f t="shared" si="2"/>
        <v>1496</v>
      </c>
    </row>
    <row r="21" s="28" customFormat="1" ht="24.75" customHeight="1" spans="1:18">
      <c r="A21" s="59"/>
      <c r="B21" s="82"/>
      <c r="C21" s="71"/>
      <c r="D21" s="62"/>
      <c r="E21" s="61"/>
      <c r="F21" s="61"/>
      <c r="G21" s="61"/>
      <c r="H21" s="61"/>
      <c r="I21" s="61"/>
      <c r="J21" s="61"/>
      <c r="K21" s="61"/>
      <c r="L21" s="61"/>
      <c r="M21" s="61"/>
      <c r="N21" s="61"/>
      <c r="O21" s="61"/>
      <c r="P21" s="61"/>
      <c r="Q21" s="61"/>
      <c r="R21" s="146">
        <f t="shared" si="2"/>
        <v>0</v>
      </c>
    </row>
    <row r="22" s="30" customFormat="1" ht="24.75" customHeight="1" spans="1:18">
      <c r="A22" s="67" t="s">
        <v>46</v>
      </c>
      <c r="B22" s="68"/>
      <c r="C22" s="69">
        <f t="shared" ref="C22:C36" si="8">SUM(D22:Q22)</f>
        <v>595983</v>
      </c>
      <c r="D22" s="70">
        <f t="shared" ref="D22:Q22" si="9">SUM(D23:D36)</f>
        <v>90679</v>
      </c>
      <c r="E22" s="69">
        <f t="shared" si="9"/>
        <v>19000</v>
      </c>
      <c r="F22" s="69">
        <f t="shared" si="9"/>
        <v>43576</v>
      </c>
      <c r="G22" s="69">
        <f t="shared" si="9"/>
        <v>93369</v>
      </c>
      <c r="H22" s="69">
        <f t="shared" si="9"/>
        <v>39719</v>
      </c>
      <c r="I22" s="69">
        <f t="shared" si="9"/>
        <v>37413</v>
      </c>
      <c r="J22" s="69">
        <f t="shared" si="9"/>
        <v>56487</v>
      </c>
      <c r="K22" s="69">
        <f t="shared" si="9"/>
        <v>44899</v>
      </c>
      <c r="L22" s="69">
        <f t="shared" si="9"/>
        <v>45182</v>
      </c>
      <c r="M22" s="69">
        <f t="shared" si="9"/>
        <v>28819</v>
      </c>
      <c r="N22" s="69">
        <f t="shared" si="9"/>
        <v>24685</v>
      </c>
      <c r="O22" s="69">
        <f t="shared" si="9"/>
        <v>34092</v>
      </c>
      <c r="P22" s="69">
        <f t="shared" si="9"/>
        <v>23994</v>
      </c>
      <c r="Q22" s="69">
        <f t="shared" si="9"/>
        <v>14069</v>
      </c>
      <c r="R22" s="146">
        <f t="shared" si="2"/>
        <v>486304</v>
      </c>
    </row>
    <row r="23" s="32" customFormat="1" ht="24.75" customHeight="1" spans="1:18">
      <c r="A23" s="84" t="s">
        <v>47</v>
      </c>
      <c r="B23" s="85" t="s">
        <v>48</v>
      </c>
      <c r="C23" s="86">
        <f t="shared" si="8"/>
        <v>222976</v>
      </c>
      <c r="D23" s="87">
        <v>30111</v>
      </c>
      <c r="E23" s="88"/>
      <c r="F23" s="88">
        <v>4168</v>
      </c>
      <c r="G23" s="88">
        <v>44647</v>
      </c>
      <c r="H23" s="88">
        <v>15790</v>
      </c>
      <c r="I23" s="88">
        <v>14546</v>
      </c>
      <c r="J23" s="88">
        <v>25404</v>
      </c>
      <c r="K23" s="88">
        <v>20260</v>
      </c>
      <c r="L23" s="88">
        <v>20747</v>
      </c>
      <c r="M23" s="88">
        <v>9839</v>
      </c>
      <c r="N23" s="88">
        <v>7884</v>
      </c>
      <c r="O23" s="88">
        <v>14611</v>
      </c>
      <c r="P23" s="88">
        <v>8525</v>
      </c>
      <c r="Q23" s="88">
        <v>6444</v>
      </c>
      <c r="R23" s="147">
        <f t="shared" si="2"/>
        <v>192865</v>
      </c>
    </row>
    <row r="24" s="33" customFormat="1" ht="24.75" customHeight="1" spans="1:18">
      <c r="A24" s="89" t="s">
        <v>49</v>
      </c>
      <c r="B24" s="90" t="s">
        <v>50</v>
      </c>
      <c r="C24" s="86">
        <f t="shared" si="8"/>
        <v>16693</v>
      </c>
      <c r="D24" s="91">
        <v>1419</v>
      </c>
      <c r="E24" s="92"/>
      <c r="F24" s="93">
        <v>1886</v>
      </c>
      <c r="G24" s="93">
        <v>2483</v>
      </c>
      <c r="H24" s="93">
        <v>1204</v>
      </c>
      <c r="I24" s="93">
        <v>1317</v>
      </c>
      <c r="J24" s="93">
        <v>1649</v>
      </c>
      <c r="K24" s="93">
        <v>1283</v>
      </c>
      <c r="L24" s="93">
        <v>1304</v>
      </c>
      <c r="M24" s="93">
        <v>972</v>
      </c>
      <c r="N24" s="93">
        <v>869</v>
      </c>
      <c r="O24" s="93">
        <v>1034</v>
      </c>
      <c r="P24" s="93">
        <v>855</v>
      </c>
      <c r="Q24" s="93">
        <v>418</v>
      </c>
      <c r="R24" s="146">
        <f t="shared" si="2"/>
        <v>15274</v>
      </c>
    </row>
    <row r="25" s="33" customFormat="1" ht="24.75" customHeight="1" spans="1:18">
      <c r="A25" s="89" t="s">
        <v>51</v>
      </c>
      <c r="B25" s="90" t="s">
        <v>52</v>
      </c>
      <c r="C25" s="86">
        <f t="shared" si="8"/>
        <v>17732</v>
      </c>
      <c r="D25" s="94">
        <v>1468</v>
      </c>
      <c r="E25" s="92"/>
      <c r="F25" s="95">
        <v>1950</v>
      </c>
      <c r="G25" s="95">
        <v>2699</v>
      </c>
      <c r="H25" s="95">
        <v>1282</v>
      </c>
      <c r="I25" s="95">
        <v>1387</v>
      </c>
      <c r="J25" s="95">
        <v>1752</v>
      </c>
      <c r="K25" s="95">
        <v>1410</v>
      </c>
      <c r="L25" s="95">
        <v>1447</v>
      </c>
      <c r="M25" s="95">
        <v>1004</v>
      </c>
      <c r="N25" s="95">
        <v>908</v>
      </c>
      <c r="O25" s="95">
        <v>1098</v>
      </c>
      <c r="P25" s="95">
        <v>894</v>
      </c>
      <c r="Q25" s="95">
        <v>433</v>
      </c>
      <c r="R25" s="146">
        <f t="shared" si="2"/>
        <v>16264</v>
      </c>
    </row>
    <row r="26" s="33" customFormat="1" ht="24.75" customHeight="1" spans="1:18">
      <c r="A26" s="89" t="s">
        <v>53</v>
      </c>
      <c r="B26" s="90" t="s">
        <v>54</v>
      </c>
      <c r="C26" s="86">
        <f t="shared" si="8"/>
        <v>31367</v>
      </c>
      <c r="D26" s="94">
        <v>4513</v>
      </c>
      <c r="E26" s="92"/>
      <c r="F26" s="95">
        <v>3534</v>
      </c>
      <c r="G26" s="95">
        <v>5417</v>
      </c>
      <c r="H26" s="95">
        <v>2016</v>
      </c>
      <c r="I26" s="95">
        <v>1958</v>
      </c>
      <c r="J26" s="95">
        <v>3207</v>
      </c>
      <c r="K26" s="95">
        <v>2388</v>
      </c>
      <c r="L26" s="95">
        <v>2581</v>
      </c>
      <c r="M26" s="95">
        <v>1377</v>
      </c>
      <c r="N26" s="95">
        <v>1198</v>
      </c>
      <c r="O26" s="95">
        <v>1583</v>
      </c>
      <c r="P26" s="95">
        <v>1187</v>
      </c>
      <c r="Q26" s="95">
        <v>408</v>
      </c>
      <c r="R26" s="146">
        <f t="shared" si="2"/>
        <v>26854</v>
      </c>
    </row>
    <row r="27" s="33" customFormat="1" ht="24.75" customHeight="1" spans="1:18">
      <c r="A27" s="89" t="s">
        <v>55</v>
      </c>
      <c r="B27" s="90" t="s">
        <v>56</v>
      </c>
      <c r="C27" s="86">
        <f t="shared" si="8"/>
        <v>66752</v>
      </c>
      <c r="D27" s="96">
        <v>5690</v>
      </c>
      <c r="E27" s="92"/>
      <c r="F27" s="97">
        <v>7848</v>
      </c>
      <c r="G27" s="98">
        <v>9924</v>
      </c>
      <c r="H27" s="99">
        <v>4950</v>
      </c>
      <c r="I27" s="135">
        <v>5038</v>
      </c>
      <c r="J27" s="136">
        <v>6218</v>
      </c>
      <c r="K27" s="137">
        <v>5174</v>
      </c>
      <c r="L27" s="137">
        <v>5206</v>
      </c>
      <c r="M27" s="138">
        <v>4064</v>
      </c>
      <c r="N27" s="139">
        <v>3412</v>
      </c>
      <c r="O27" s="140">
        <v>4336</v>
      </c>
      <c r="P27" s="140">
        <v>3228</v>
      </c>
      <c r="Q27" s="140">
        <v>1664</v>
      </c>
      <c r="R27" s="146">
        <f t="shared" si="2"/>
        <v>61062</v>
      </c>
    </row>
    <row r="28" s="33" customFormat="1" ht="24.75" customHeight="1" spans="1:18">
      <c r="A28" s="89" t="s">
        <v>57</v>
      </c>
      <c r="B28" s="90" t="s">
        <v>58</v>
      </c>
      <c r="C28" s="86">
        <f t="shared" si="8"/>
        <v>121196</v>
      </c>
      <c r="D28" s="100">
        <v>10503</v>
      </c>
      <c r="E28" s="92"/>
      <c r="F28" s="101">
        <v>13747</v>
      </c>
      <c r="G28" s="101">
        <v>17509</v>
      </c>
      <c r="H28" s="101">
        <v>9387</v>
      </c>
      <c r="I28" s="101">
        <v>8859</v>
      </c>
      <c r="J28" s="101">
        <v>11640</v>
      </c>
      <c r="K28" s="101">
        <v>9293</v>
      </c>
      <c r="L28" s="101">
        <v>9031</v>
      </c>
      <c r="M28" s="101">
        <v>7479</v>
      </c>
      <c r="N28" s="101">
        <v>6837</v>
      </c>
      <c r="O28" s="101">
        <v>7997</v>
      </c>
      <c r="P28" s="101">
        <v>5621</v>
      </c>
      <c r="Q28" s="101">
        <v>3293</v>
      </c>
      <c r="R28" s="146">
        <f t="shared" si="2"/>
        <v>110693</v>
      </c>
    </row>
    <row r="29" s="34" customFormat="1" ht="24.75" customHeight="1" spans="1:18">
      <c r="A29" s="89" t="s">
        <v>59</v>
      </c>
      <c r="B29" s="60" t="s">
        <v>60</v>
      </c>
      <c r="C29" s="86">
        <f t="shared" si="8"/>
        <v>1428</v>
      </c>
      <c r="D29" s="102">
        <v>700</v>
      </c>
      <c r="E29" s="103"/>
      <c r="F29" s="103">
        <v>108</v>
      </c>
      <c r="G29" s="103">
        <v>84</v>
      </c>
      <c r="H29" s="103">
        <v>60</v>
      </c>
      <c r="I29" s="103">
        <v>40</v>
      </c>
      <c r="J29" s="103">
        <v>64</v>
      </c>
      <c r="K29" s="103">
        <v>92</v>
      </c>
      <c r="L29" s="103">
        <v>72</v>
      </c>
      <c r="M29" s="103">
        <v>76</v>
      </c>
      <c r="N29" s="103">
        <v>20</v>
      </c>
      <c r="O29" s="103">
        <v>44</v>
      </c>
      <c r="P29" s="103">
        <v>20</v>
      </c>
      <c r="Q29" s="103">
        <v>48</v>
      </c>
      <c r="R29" s="146">
        <f t="shared" si="2"/>
        <v>728</v>
      </c>
    </row>
    <row r="30" s="35" customFormat="1" ht="24.75" customHeight="1" spans="1:18">
      <c r="A30" s="104" t="s">
        <v>61</v>
      </c>
      <c r="B30" s="85" t="s">
        <v>62</v>
      </c>
      <c r="C30" s="86">
        <f t="shared" si="8"/>
        <v>17397</v>
      </c>
      <c r="D30" s="105">
        <v>17397</v>
      </c>
      <c r="E30" s="106"/>
      <c r="F30" s="106"/>
      <c r="G30" s="106"/>
      <c r="H30" s="106"/>
      <c r="I30" s="106"/>
      <c r="J30" s="106"/>
      <c r="K30" s="106"/>
      <c r="L30" s="106"/>
      <c r="M30" s="106"/>
      <c r="N30" s="106"/>
      <c r="O30" s="106"/>
      <c r="P30" s="106"/>
      <c r="Q30" s="106"/>
      <c r="R30" s="147">
        <f t="shared" si="2"/>
        <v>0</v>
      </c>
    </row>
    <row r="31" s="31" customFormat="1" ht="24.75" customHeight="1" spans="1:18">
      <c r="A31" s="89" t="s">
        <v>63</v>
      </c>
      <c r="B31" s="107" t="s">
        <v>64</v>
      </c>
      <c r="C31" s="86">
        <f t="shared" si="8"/>
        <v>56800</v>
      </c>
      <c r="D31" s="96">
        <v>15946</v>
      </c>
      <c r="E31" s="108"/>
      <c r="F31" s="108">
        <v>5966</v>
      </c>
      <c r="G31" s="108">
        <v>7248</v>
      </c>
      <c r="H31" s="108">
        <v>3524</v>
      </c>
      <c r="I31" s="108">
        <v>2966</v>
      </c>
      <c r="J31" s="108">
        <v>4598</v>
      </c>
      <c r="K31" s="141">
        <v>3360</v>
      </c>
      <c r="L31" s="141">
        <v>3248</v>
      </c>
      <c r="M31" s="141">
        <v>2320</v>
      </c>
      <c r="N31" s="141">
        <v>2412</v>
      </c>
      <c r="O31" s="141">
        <v>2256</v>
      </c>
      <c r="P31" s="142">
        <v>2102</v>
      </c>
      <c r="Q31" s="142">
        <v>854</v>
      </c>
      <c r="R31" s="146">
        <f t="shared" si="2"/>
        <v>40854</v>
      </c>
    </row>
    <row r="32" s="34" customFormat="1" ht="24.75" customHeight="1" spans="1:18">
      <c r="A32" s="89" t="s">
        <v>65</v>
      </c>
      <c r="B32" s="107" t="s">
        <v>66</v>
      </c>
      <c r="C32" s="86">
        <f t="shared" si="8"/>
        <v>13600</v>
      </c>
      <c r="D32" s="102">
        <v>2932</v>
      </c>
      <c r="E32" s="103"/>
      <c r="F32" s="74">
        <v>1416</v>
      </c>
      <c r="G32" s="74">
        <v>1728</v>
      </c>
      <c r="H32" s="74">
        <v>852</v>
      </c>
      <c r="I32" s="74">
        <v>780</v>
      </c>
      <c r="J32" s="74">
        <v>1308</v>
      </c>
      <c r="K32" s="74">
        <v>900</v>
      </c>
      <c r="L32" s="74">
        <v>852</v>
      </c>
      <c r="M32" s="74">
        <v>624</v>
      </c>
      <c r="N32" s="74">
        <v>696</v>
      </c>
      <c r="O32" s="74">
        <v>720</v>
      </c>
      <c r="P32" s="74">
        <v>552</v>
      </c>
      <c r="Q32" s="74">
        <v>240</v>
      </c>
      <c r="R32" s="146">
        <f t="shared" si="2"/>
        <v>10668</v>
      </c>
    </row>
    <row r="33" s="34" customFormat="1" ht="24.75" customHeight="1" spans="1:18">
      <c r="A33" s="89" t="s">
        <v>67</v>
      </c>
      <c r="B33" s="107" t="s">
        <v>68</v>
      </c>
      <c r="C33" s="71">
        <f t="shared" si="8"/>
        <v>525</v>
      </c>
      <c r="D33" s="102"/>
      <c r="E33" s="103"/>
      <c r="F33" s="74">
        <v>140</v>
      </c>
      <c r="G33" s="74">
        <v>77</v>
      </c>
      <c r="H33" s="74">
        <v>31</v>
      </c>
      <c r="I33" s="74">
        <v>25</v>
      </c>
      <c r="J33" s="74">
        <v>31</v>
      </c>
      <c r="K33" s="74">
        <v>35</v>
      </c>
      <c r="L33" s="74">
        <v>33</v>
      </c>
      <c r="M33" s="74">
        <v>51</v>
      </c>
      <c r="N33" s="74">
        <v>21</v>
      </c>
      <c r="O33" s="74">
        <v>20</v>
      </c>
      <c r="P33" s="74">
        <v>48</v>
      </c>
      <c r="Q33" s="74">
        <v>13</v>
      </c>
      <c r="R33" s="146"/>
    </row>
    <row r="34" s="34" customFormat="1" ht="24.75" customHeight="1" spans="1:18">
      <c r="A34" s="89" t="s">
        <v>69</v>
      </c>
      <c r="B34" s="107" t="s">
        <v>70</v>
      </c>
      <c r="C34" s="71">
        <f t="shared" si="8"/>
        <v>10517</v>
      </c>
      <c r="D34" s="102"/>
      <c r="E34" s="103"/>
      <c r="F34" s="103">
        <v>2813</v>
      </c>
      <c r="G34" s="103">
        <v>1553</v>
      </c>
      <c r="H34" s="103">
        <v>623</v>
      </c>
      <c r="I34" s="103">
        <v>497</v>
      </c>
      <c r="J34" s="103">
        <v>616</v>
      </c>
      <c r="K34" s="103">
        <v>704</v>
      </c>
      <c r="L34" s="103">
        <v>661</v>
      </c>
      <c r="M34" s="103">
        <v>1013</v>
      </c>
      <c r="N34" s="103">
        <v>428</v>
      </c>
      <c r="O34" s="103">
        <v>393</v>
      </c>
      <c r="P34" s="103">
        <v>962</v>
      </c>
      <c r="Q34" s="103">
        <v>254</v>
      </c>
      <c r="R34" s="146">
        <f t="shared" ref="R34:R44" si="10">SUM(F34:Q34)</f>
        <v>10517</v>
      </c>
    </row>
    <row r="35" s="34" customFormat="1" ht="24.75" customHeight="1" spans="1:18">
      <c r="A35" s="89" t="s">
        <v>69</v>
      </c>
      <c r="B35" s="107" t="s">
        <v>71</v>
      </c>
      <c r="C35" s="71">
        <f t="shared" si="8"/>
        <v>1900</v>
      </c>
      <c r="D35" s="102"/>
      <c r="E35" s="103">
        <v>1900</v>
      </c>
      <c r="F35" s="103"/>
      <c r="G35" s="103"/>
      <c r="H35" s="103"/>
      <c r="I35" s="103"/>
      <c r="J35" s="103"/>
      <c r="K35" s="103"/>
      <c r="L35" s="103"/>
      <c r="M35" s="103"/>
      <c r="N35" s="103"/>
      <c r="O35" s="103"/>
      <c r="P35" s="103"/>
      <c r="Q35" s="103"/>
      <c r="R35" s="146">
        <f t="shared" si="10"/>
        <v>0</v>
      </c>
    </row>
    <row r="36" s="34" customFormat="1" ht="24.75" customHeight="1" spans="1:18">
      <c r="A36" s="89" t="s">
        <v>69</v>
      </c>
      <c r="B36" s="107" t="s">
        <v>72</v>
      </c>
      <c r="C36" s="71">
        <f t="shared" si="8"/>
        <v>17100</v>
      </c>
      <c r="D36" s="102"/>
      <c r="E36" s="103">
        <v>17100</v>
      </c>
      <c r="F36" s="103"/>
      <c r="G36" s="103"/>
      <c r="H36" s="103"/>
      <c r="I36" s="103"/>
      <c r="J36" s="103"/>
      <c r="K36" s="103"/>
      <c r="L36" s="103"/>
      <c r="M36" s="103"/>
      <c r="N36" s="103"/>
      <c r="O36" s="103"/>
      <c r="P36" s="103"/>
      <c r="Q36" s="103"/>
      <c r="R36" s="146">
        <f t="shared" si="10"/>
        <v>0</v>
      </c>
    </row>
    <row r="37" s="34" customFormat="1" ht="24.75" customHeight="1" spans="1:18">
      <c r="A37" s="89"/>
      <c r="B37" s="107"/>
      <c r="C37" s="109"/>
      <c r="D37" s="110"/>
      <c r="E37" s="111"/>
      <c r="F37" s="111"/>
      <c r="G37" s="111"/>
      <c r="H37" s="111"/>
      <c r="I37" s="111"/>
      <c r="J37" s="111"/>
      <c r="K37" s="143"/>
      <c r="L37" s="143"/>
      <c r="M37" s="143"/>
      <c r="N37" s="143"/>
      <c r="O37" s="143"/>
      <c r="P37" s="144"/>
      <c r="Q37" s="144"/>
      <c r="R37" s="146">
        <f t="shared" si="10"/>
        <v>0</v>
      </c>
    </row>
    <row r="38" s="30" customFormat="1" ht="24.75" customHeight="1" spans="1:18">
      <c r="A38" s="67" t="s">
        <v>73</v>
      </c>
      <c r="B38" s="112"/>
      <c r="C38" s="69">
        <f t="shared" ref="C38:C51" si="11">SUM(D38:Q38)</f>
        <v>352904</v>
      </c>
      <c r="D38" s="113">
        <f>SUM(D39:D40)</f>
        <v>0</v>
      </c>
      <c r="E38" s="114">
        <f>SUM(E39:E40)</f>
        <v>0</v>
      </c>
      <c r="F38" s="114">
        <f t="shared" ref="F38:Q38" si="12">SUM(F39:F47)</f>
        <v>23605</v>
      </c>
      <c r="G38" s="114">
        <f t="shared" si="12"/>
        <v>61380</v>
      </c>
      <c r="H38" s="114">
        <f t="shared" si="12"/>
        <v>34104</v>
      </c>
      <c r="I38" s="114">
        <f t="shared" si="12"/>
        <v>26824</v>
      </c>
      <c r="J38" s="114">
        <f t="shared" si="12"/>
        <v>43399</v>
      </c>
      <c r="K38" s="114">
        <f t="shared" si="12"/>
        <v>36908</v>
      </c>
      <c r="L38" s="114">
        <f t="shared" si="12"/>
        <v>26143</v>
      </c>
      <c r="M38" s="114">
        <f t="shared" si="12"/>
        <v>20681</v>
      </c>
      <c r="N38" s="114">
        <f t="shared" si="12"/>
        <v>17174</v>
      </c>
      <c r="O38" s="114">
        <f t="shared" si="12"/>
        <v>31067</v>
      </c>
      <c r="P38" s="114">
        <f t="shared" si="12"/>
        <v>20686</v>
      </c>
      <c r="Q38" s="114">
        <f t="shared" si="12"/>
        <v>10933</v>
      </c>
      <c r="R38" s="146">
        <f t="shared" si="10"/>
        <v>352904</v>
      </c>
    </row>
    <row r="39" s="31" customFormat="1" ht="24.75" customHeight="1" spans="1:18">
      <c r="A39" s="115" t="s">
        <v>74</v>
      </c>
      <c r="B39" s="115" t="s">
        <v>75</v>
      </c>
      <c r="C39" s="116">
        <f t="shared" si="11"/>
        <v>69671</v>
      </c>
      <c r="D39" s="117"/>
      <c r="E39" s="118"/>
      <c r="F39" s="118">
        <v>6502</v>
      </c>
      <c r="G39" s="118">
        <v>12550</v>
      </c>
      <c r="H39" s="118">
        <v>5999</v>
      </c>
      <c r="I39" s="118">
        <v>4683</v>
      </c>
      <c r="J39" s="118">
        <v>7616</v>
      </c>
      <c r="K39" s="118">
        <v>8137</v>
      </c>
      <c r="L39" s="118">
        <v>6401</v>
      </c>
      <c r="M39" s="118">
        <v>3756</v>
      </c>
      <c r="N39" s="118">
        <v>3464</v>
      </c>
      <c r="O39" s="118">
        <v>5455</v>
      </c>
      <c r="P39" s="118">
        <v>3664</v>
      </c>
      <c r="Q39" s="118">
        <v>1444</v>
      </c>
      <c r="R39" s="146">
        <f t="shared" si="10"/>
        <v>69671</v>
      </c>
    </row>
    <row r="40" s="31" customFormat="1" ht="24.75" customHeight="1" spans="1:18">
      <c r="A40" s="115" t="s">
        <v>76</v>
      </c>
      <c r="B40" s="115" t="s">
        <v>77</v>
      </c>
      <c r="C40" s="116">
        <f t="shared" si="11"/>
        <v>2137</v>
      </c>
      <c r="D40" s="117"/>
      <c r="E40" s="118"/>
      <c r="F40" s="118">
        <v>204</v>
      </c>
      <c r="G40" s="118">
        <v>367</v>
      </c>
      <c r="H40" s="118">
        <v>247</v>
      </c>
      <c r="I40" s="118">
        <v>192</v>
      </c>
      <c r="J40" s="118">
        <v>197</v>
      </c>
      <c r="K40" s="118">
        <v>308</v>
      </c>
      <c r="L40" s="118">
        <v>102</v>
      </c>
      <c r="M40" s="118">
        <v>127</v>
      </c>
      <c r="N40" s="118">
        <v>103</v>
      </c>
      <c r="O40" s="118">
        <v>125</v>
      </c>
      <c r="P40" s="118">
        <v>111</v>
      </c>
      <c r="Q40" s="118">
        <v>54</v>
      </c>
      <c r="R40" s="146">
        <f t="shared" si="10"/>
        <v>2137</v>
      </c>
    </row>
    <row r="41" s="31" customFormat="1" ht="24.75" customHeight="1" spans="1:18">
      <c r="A41" s="115" t="s">
        <v>78</v>
      </c>
      <c r="B41" s="115" t="s">
        <v>79</v>
      </c>
      <c r="C41" s="116">
        <f t="shared" si="11"/>
        <v>7926</v>
      </c>
      <c r="D41" s="117"/>
      <c r="E41" s="118"/>
      <c r="F41" s="118">
        <v>757</v>
      </c>
      <c r="G41" s="118">
        <v>1360</v>
      </c>
      <c r="H41" s="118">
        <v>917</v>
      </c>
      <c r="I41" s="118">
        <v>711</v>
      </c>
      <c r="J41" s="118">
        <v>732</v>
      </c>
      <c r="K41" s="118">
        <v>1144</v>
      </c>
      <c r="L41" s="118">
        <v>380</v>
      </c>
      <c r="M41" s="118">
        <v>470</v>
      </c>
      <c r="N41" s="118">
        <v>383</v>
      </c>
      <c r="O41" s="118">
        <v>462</v>
      </c>
      <c r="P41" s="118">
        <v>412</v>
      </c>
      <c r="Q41" s="118">
        <v>198</v>
      </c>
      <c r="R41" s="146">
        <f t="shared" si="10"/>
        <v>7926</v>
      </c>
    </row>
    <row r="42" s="31" customFormat="1" ht="24.75" customHeight="1" spans="1:18">
      <c r="A42" s="115" t="s">
        <v>80</v>
      </c>
      <c r="B42" s="115" t="s">
        <v>81</v>
      </c>
      <c r="C42" s="116">
        <f t="shared" si="11"/>
        <v>2320</v>
      </c>
      <c r="D42" s="117"/>
      <c r="E42" s="118"/>
      <c r="F42" s="118">
        <v>214</v>
      </c>
      <c r="G42" s="118">
        <v>511</v>
      </c>
      <c r="H42" s="118">
        <v>208</v>
      </c>
      <c r="I42" s="118">
        <v>123</v>
      </c>
      <c r="J42" s="118">
        <v>281</v>
      </c>
      <c r="K42" s="118">
        <v>283</v>
      </c>
      <c r="L42" s="118">
        <v>169</v>
      </c>
      <c r="M42" s="118">
        <v>134</v>
      </c>
      <c r="N42" s="118">
        <v>116</v>
      </c>
      <c r="O42" s="118">
        <v>155</v>
      </c>
      <c r="P42" s="118">
        <v>89</v>
      </c>
      <c r="Q42" s="118">
        <v>37</v>
      </c>
      <c r="R42" s="146">
        <f t="shared" si="10"/>
        <v>2320</v>
      </c>
    </row>
    <row r="43" s="31" customFormat="1" ht="24.75" customHeight="1" spans="1:18">
      <c r="A43" s="115" t="s">
        <v>82</v>
      </c>
      <c r="B43" s="115" t="s">
        <v>83</v>
      </c>
      <c r="C43" s="116">
        <f t="shared" si="11"/>
        <v>9056</v>
      </c>
      <c r="D43" s="117"/>
      <c r="E43" s="118"/>
      <c r="F43" s="118">
        <v>929</v>
      </c>
      <c r="G43" s="118">
        <v>1283</v>
      </c>
      <c r="H43" s="118">
        <v>273</v>
      </c>
      <c r="I43" s="118">
        <v>918</v>
      </c>
      <c r="J43" s="118">
        <v>1862</v>
      </c>
      <c r="K43" s="118">
        <v>1168</v>
      </c>
      <c r="L43" s="118">
        <v>772</v>
      </c>
      <c r="M43" s="118">
        <v>374</v>
      </c>
      <c r="N43" s="118">
        <v>285</v>
      </c>
      <c r="O43" s="118">
        <v>482</v>
      </c>
      <c r="P43" s="118">
        <v>533</v>
      </c>
      <c r="Q43" s="118">
        <v>177</v>
      </c>
      <c r="R43" s="146">
        <f t="shared" si="10"/>
        <v>9056</v>
      </c>
    </row>
    <row r="44" s="31" customFormat="1" ht="24.75" customHeight="1" spans="1:18">
      <c r="A44" s="115" t="s">
        <v>84</v>
      </c>
      <c r="B44" s="115" t="s">
        <v>85</v>
      </c>
      <c r="C44" s="119">
        <f t="shared" si="11"/>
        <v>214268</v>
      </c>
      <c r="D44" s="117"/>
      <c r="E44" s="118"/>
      <c r="F44" s="118">
        <v>12702</v>
      </c>
      <c r="G44" s="118">
        <v>36851</v>
      </c>
      <c r="H44" s="118">
        <v>21519</v>
      </c>
      <c r="I44" s="118">
        <v>16469</v>
      </c>
      <c r="J44" s="118">
        <v>26842</v>
      </c>
      <c r="K44" s="118">
        <v>20983</v>
      </c>
      <c r="L44" s="118">
        <v>14867</v>
      </c>
      <c r="M44" s="118">
        <v>12912</v>
      </c>
      <c r="N44" s="118">
        <v>10508</v>
      </c>
      <c r="O44" s="118">
        <v>20156</v>
      </c>
      <c r="P44" s="118">
        <v>13063</v>
      </c>
      <c r="Q44" s="118">
        <v>7396</v>
      </c>
      <c r="R44" s="146">
        <f t="shared" si="10"/>
        <v>214268</v>
      </c>
    </row>
    <row r="45" s="31" customFormat="1" ht="24.75" customHeight="1" spans="1:18">
      <c r="A45" s="115" t="s">
        <v>86</v>
      </c>
      <c r="B45" s="115" t="s">
        <v>87</v>
      </c>
      <c r="C45" s="119">
        <f t="shared" si="11"/>
        <v>982</v>
      </c>
      <c r="D45" s="117"/>
      <c r="E45" s="118"/>
      <c r="F45" s="118">
        <v>93</v>
      </c>
      <c r="G45" s="118">
        <v>176</v>
      </c>
      <c r="H45" s="118">
        <v>116</v>
      </c>
      <c r="I45" s="118">
        <v>89</v>
      </c>
      <c r="J45" s="118">
        <v>89</v>
      </c>
      <c r="K45" s="118">
        <v>137</v>
      </c>
      <c r="L45" s="118">
        <v>51</v>
      </c>
      <c r="M45" s="118">
        <v>58</v>
      </c>
      <c r="N45" s="118">
        <v>42</v>
      </c>
      <c r="O45" s="118">
        <v>51</v>
      </c>
      <c r="P45" s="118">
        <v>52</v>
      </c>
      <c r="Q45" s="118">
        <v>28</v>
      </c>
      <c r="R45" s="146"/>
    </row>
    <row r="46" s="31" customFormat="1" ht="24.75" customHeight="1" spans="1:18">
      <c r="A46" s="115" t="s">
        <v>88</v>
      </c>
      <c r="B46" s="115" t="s">
        <v>89</v>
      </c>
      <c r="C46" s="119">
        <f t="shared" si="11"/>
        <v>4422</v>
      </c>
      <c r="D46" s="117"/>
      <c r="E46" s="118"/>
      <c r="F46" s="118">
        <v>397</v>
      </c>
      <c r="G46" s="118">
        <v>803</v>
      </c>
      <c r="H46" s="118">
        <v>437</v>
      </c>
      <c r="I46" s="118">
        <v>238</v>
      </c>
      <c r="J46" s="118">
        <v>598</v>
      </c>
      <c r="K46" s="118">
        <v>534</v>
      </c>
      <c r="L46" s="118">
        <v>312</v>
      </c>
      <c r="M46" s="118">
        <v>261</v>
      </c>
      <c r="N46" s="118">
        <v>249</v>
      </c>
      <c r="O46" s="118">
        <v>314</v>
      </c>
      <c r="P46" s="118">
        <v>196</v>
      </c>
      <c r="Q46" s="118">
        <v>83</v>
      </c>
      <c r="R46" s="146"/>
    </row>
    <row r="47" s="31" customFormat="1" ht="24.75" customHeight="1" spans="1:18">
      <c r="A47" s="115" t="s">
        <v>84</v>
      </c>
      <c r="B47" s="115" t="s">
        <v>90</v>
      </c>
      <c r="C47" s="119">
        <f t="shared" si="11"/>
        <v>42122</v>
      </c>
      <c r="D47" s="117"/>
      <c r="E47" s="118"/>
      <c r="F47" s="118">
        <v>1807</v>
      </c>
      <c r="G47" s="118">
        <v>7479</v>
      </c>
      <c r="H47" s="118">
        <v>4388</v>
      </c>
      <c r="I47" s="118">
        <v>3401</v>
      </c>
      <c r="J47" s="118">
        <v>5182</v>
      </c>
      <c r="K47" s="118">
        <v>4214</v>
      </c>
      <c r="L47" s="118">
        <v>3089</v>
      </c>
      <c r="M47" s="118">
        <v>2589</v>
      </c>
      <c r="N47" s="118">
        <v>2024</v>
      </c>
      <c r="O47" s="118">
        <v>3867</v>
      </c>
      <c r="P47" s="118">
        <v>2566</v>
      </c>
      <c r="Q47" s="118">
        <v>1516</v>
      </c>
      <c r="R47" s="146"/>
    </row>
    <row r="48" s="30" customFormat="1" ht="24.75" customHeight="1" spans="1:18">
      <c r="A48" s="67" t="s">
        <v>91</v>
      </c>
      <c r="B48" s="68"/>
      <c r="C48" s="69">
        <f t="shared" si="11"/>
        <v>34888</v>
      </c>
      <c r="D48" s="120">
        <f t="shared" ref="D48:Q48" si="13">SUM(D49:D51)</f>
        <v>6586</v>
      </c>
      <c r="E48" s="121">
        <f t="shared" si="13"/>
        <v>28</v>
      </c>
      <c r="F48" s="121">
        <f t="shared" si="13"/>
        <v>3072</v>
      </c>
      <c r="G48" s="121">
        <f t="shared" si="13"/>
        <v>5553</v>
      </c>
      <c r="H48" s="121">
        <f t="shared" si="13"/>
        <v>2535</v>
      </c>
      <c r="I48" s="121">
        <f t="shared" si="13"/>
        <v>1626</v>
      </c>
      <c r="J48" s="121">
        <f t="shared" si="13"/>
        <v>3736</v>
      </c>
      <c r="K48" s="121">
        <f t="shared" si="13"/>
        <v>3423</v>
      </c>
      <c r="L48" s="121">
        <f t="shared" si="13"/>
        <v>2291</v>
      </c>
      <c r="M48" s="121">
        <f t="shared" si="13"/>
        <v>1316</v>
      </c>
      <c r="N48" s="121">
        <f t="shared" si="13"/>
        <v>1533</v>
      </c>
      <c r="O48" s="121">
        <f t="shared" si="13"/>
        <v>1963</v>
      </c>
      <c r="P48" s="121">
        <f t="shared" si="13"/>
        <v>811</v>
      </c>
      <c r="Q48" s="121">
        <f t="shared" si="13"/>
        <v>415</v>
      </c>
      <c r="R48" s="146">
        <f t="shared" ref="R48:R54" si="14">SUM(F48:Q48)</f>
        <v>28274</v>
      </c>
    </row>
    <row r="49" s="31" customFormat="1" ht="24.75" customHeight="1" spans="1:18">
      <c r="A49" s="115" t="s">
        <v>92</v>
      </c>
      <c r="B49" s="115" t="s">
        <v>93</v>
      </c>
      <c r="C49" s="71">
        <f t="shared" si="11"/>
        <v>152</v>
      </c>
      <c r="D49" s="96">
        <v>53</v>
      </c>
      <c r="E49" s="108"/>
      <c r="F49" s="108">
        <v>15</v>
      </c>
      <c r="G49" s="108">
        <v>22</v>
      </c>
      <c r="H49" s="108">
        <v>4</v>
      </c>
      <c r="I49" s="108">
        <v>2</v>
      </c>
      <c r="J49" s="108">
        <v>14</v>
      </c>
      <c r="K49" s="142">
        <v>14</v>
      </c>
      <c r="L49" s="142">
        <v>7</v>
      </c>
      <c r="M49" s="142">
        <v>8</v>
      </c>
      <c r="N49" s="142">
        <v>6</v>
      </c>
      <c r="O49" s="142">
        <v>4</v>
      </c>
      <c r="P49" s="142">
        <v>0</v>
      </c>
      <c r="Q49" s="142">
        <v>3</v>
      </c>
      <c r="R49" s="146">
        <f t="shared" si="14"/>
        <v>99</v>
      </c>
    </row>
    <row r="50" s="31" customFormat="1" ht="24.75" customHeight="1" spans="1:18">
      <c r="A50" s="115" t="s">
        <v>92</v>
      </c>
      <c r="B50" s="115" t="s">
        <v>94</v>
      </c>
      <c r="C50" s="71">
        <f t="shared" si="11"/>
        <v>34636</v>
      </c>
      <c r="D50" s="96">
        <v>6433</v>
      </c>
      <c r="E50" s="108">
        <v>28</v>
      </c>
      <c r="F50" s="108">
        <v>3057</v>
      </c>
      <c r="G50" s="108">
        <v>5531</v>
      </c>
      <c r="H50" s="108">
        <v>2531</v>
      </c>
      <c r="I50" s="108">
        <v>1624</v>
      </c>
      <c r="J50" s="108">
        <v>3722</v>
      </c>
      <c r="K50" s="142">
        <v>3409</v>
      </c>
      <c r="L50" s="142">
        <v>2284</v>
      </c>
      <c r="M50" s="142">
        <v>1308</v>
      </c>
      <c r="N50" s="142">
        <v>1527</v>
      </c>
      <c r="O50" s="142">
        <v>1959</v>
      </c>
      <c r="P50" s="142">
        <v>811</v>
      </c>
      <c r="Q50" s="142">
        <v>412</v>
      </c>
      <c r="R50" s="146">
        <f t="shared" si="14"/>
        <v>28175</v>
      </c>
    </row>
    <row r="51" s="31" customFormat="1" ht="24.75" customHeight="1" spans="1:18">
      <c r="A51" s="115" t="s">
        <v>95</v>
      </c>
      <c r="B51" s="115" t="s">
        <v>96</v>
      </c>
      <c r="C51" s="71">
        <f t="shared" si="11"/>
        <v>100</v>
      </c>
      <c r="D51" s="96">
        <v>100</v>
      </c>
      <c r="E51" s="108"/>
      <c r="F51" s="108"/>
      <c r="G51" s="108"/>
      <c r="H51" s="108"/>
      <c r="I51" s="108"/>
      <c r="J51" s="108"/>
      <c r="K51" s="142"/>
      <c r="L51" s="142"/>
      <c r="M51" s="142"/>
      <c r="N51" s="142"/>
      <c r="O51" s="142"/>
      <c r="P51" s="142"/>
      <c r="Q51" s="142"/>
      <c r="R51" s="146">
        <f t="shared" si="14"/>
        <v>0</v>
      </c>
    </row>
    <row r="52" s="34" customFormat="1" ht="24.75" customHeight="1" spans="1:18">
      <c r="A52" s="122"/>
      <c r="B52" s="107"/>
      <c r="C52" s="61"/>
      <c r="D52" s="102"/>
      <c r="E52" s="103"/>
      <c r="F52" s="103"/>
      <c r="G52" s="103"/>
      <c r="H52" s="103"/>
      <c r="I52" s="103"/>
      <c r="J52" s="103"/>
      <c r="K52" s="144"/>
      <c r="L52" s="144"/>
      <c r="M52" s="144"/>
      <c r="N52" s="144"/>
      <c r="O52" s="144"/>
      <c r="P52" s="144"/>
      <c r="Q52" s="144"/>
      <c r="R52" s="146">
        <f t="shared" si="14"/>
        <v>0</v>
      </c>
    </row>
    <row r="53" s="30" customFormat="1" ht="24.75" customHeight="1" spans="1:18">
      <c r="A53" s="67" t="s">
        <v>97</v>
      </c>
      <c r="B53" s="123"/>
      <c r="C53" s="69">
        <f>SUM(D53:Q53)</f>
        <v>2447</v>
      </c>
      <c r="D53" s="113">
        <f>SUM(D54:D57)</f>
        <v>2447</v>
      </c>
      <c r="E53" s="69"/>
      <c r="F53" s="69"/>
      <c r="G53" s="69"/>
      <c r="H53" s="69"/>
      <c r="I53" s="69"/>
      <c r="J53" s="69"/>
      <c r="K53" s="69"/>
      <c r="L53" s="69"/>
      <c r="M53" s="69"/>
      <c r="N53" s="69"/>
      <c r="O53" s="69"/>
      <c r="P53" s="69"/>
      <c r="Q53" s="69"/>
      <c r="R53" s="146">
        <f t="shared" si="14"/>
        <v>0</v>
      </c>
    </row>
    <row r="54" s="28" customFormat="1" ht="24.75" customHeight="1" spans="1:18">
      <c r="A54" s="59" t="s">
        <v>98</v>
      </c>
      <c r="B54" s="90" t="s">
        <v>99</v>
      </c>
      <c r="C54" s="71">
        <f>SUM(D54:Q54)</f>
        <v>695</v>
      </c>
      <c r="D54" s="124">
        <v>695</v>
      </c>
      <c r="E54" s="61"/>
      <c r="F54" s="61"/>
      <c r="G54" s="61"/>
      <c r="H54" s="61"/>
      <c r="I54" s="61"/>
      <c r="J54" s="61"/>
      <c r="K54" s="61"/>
      <c r="L54" s="61"/>
      <c r="M54" s="61"/>
      <c r="N54" s="61"/>
      <c r="O54" s="61"/>
      <c r="P54" s="61"/>
      <c r="Q54" s="61"/>
      <c r="R54" s="146">
        <f t="shared" si="14"/>
        <v>0</v>
      </c>
    </row>
    <row r="55" s="28" customFormat="1" ht="24.75" customHeight="1" spans="1:18">
      <c r="A55" s="59" t="s">
        <v>100</v>
      </c>
      <c r="B55" s="59" t="s">
        <v>101</v>
      </c>
      <c r="C55" s="71">
        <f>SUM(D55:Q55)</f>
        <v>1688</v>
      </c>
      <c r="D55" s="124">
        <v>1688</v>
      </c>
      <c r="E55" s="61"/>
      <c r="F55" s="61"/>
      <c r="G55" s="61"/>
      <c r="H55" s="61"/>
      <c r="I55" s="61"/>
      <c r="J55" s="61"/>
      <c r="K55" s="61"/>
      <c r="L55" s="61"/>
      <c r="M55" s="61"/>
      <c r="N55" s="61"/>
      <c r="O55" s="61"/>
      <c r="P55" s="61"/>
      <c r="Q55" s="61"/>
      <c r="R55" s="146"/>
    </row>
    <row r="56" s="28" customFormat="1" ht="24.75" customHeight="1" spans="1:18">
      <c r="A56" s="59" t="s">
        <v>102</v>
      </c>
      <c r="B56" s="125" t="s">
        <v>103</v>
      </c>
      <c r="C56" s="71">
        <f>SUM(D56:Q56)</f>
        <v>64</v>
      </c>
      <c r="D56" s="79">
        <v>64</v>
      </c>
      <c r="E56" s="61"/>
      <c r="F56" s="61"/>
      <c r="G56" s="61"/>
      <c r="H56" s="61"/>
      <c r="I56" s="61"/>
      <c r="J56" s="61"/>
      <c r="K56" s="61"/>
      <c r="L56" s="61"/>
      <c r="M56" s="61"/>
      <c r="N56" s="61"/>
      <c r="O56" s="61"/>
      <c r="P56" s="61"/>
      <c r="Q56" s="61"/>
      <c r="R56" s="146">
        <f t="shared" ref="R56:R76" si="15">SUM(F56:Q56)</f>
        <v>0</v>
      </c>
    </row>
    <row r="57" s="34" customFormat="1" ht="24.75" customHeight="1" spans="1:18">
      <c r="A57" s="122"/>
      <c r="B57" s="107"/>
      <c r="C57" s="61"/>
      <c r="D57" s="79"/>
      <c r="E57" s="103"/>
      <c r="F57" s="103"/>
      <c r="G57" s="103"/>
      <c r="H57" s="103"/>
      <c r="I57" s="103"/>
      <c r="J57" s="103"/>
      <c r="K57" s="144"/>
      <c r="L57" s="144"/>
      <c r="M57" s="144"/>
      <c r="N57" s="144"/>
      <c r="O57" s="144"/>
      <c r="P57" s="144"/>
      <c r="Q57" s="144"/>
      <c r="R57" s="146">
        <f t="shared" si="15"/>
        <v>0</v>
      </c>
    </row>
    <row r="58" s="36" customFormat="1" ht="24.75" customHeight="1" spans="1:18">
      <c r="A58" s="67" t="s">
        <v>104</v>
      </c>
      <c r="B58" s="68"/>
      <c r="C58" s="69">
        <f>SUM(D58:Q58)</f>
        <v>132334</v>
      </c>
      <c r="D58" s="126">
        <f>SUM(D60)</f>
        <v>0</v>
      </c>
      <c r="E58" s="127">
        <f>SUM(E60)</f>
        <v>0</v>
      </c>
      <c r="F58" s="127">
        <f t="shared" ref="F58:Q58" si="16">SUM(F59:F60)</f>
        <v>5810</v>
      </c>
      <c r="G58" s="127">
        <f t="shared" si="16"/>
        <v>18885</v>
      </c>
      <c r="H58" s="127">
        <f t="shared" si="16"/>
        <v>8911</v>
      </c>
      <c r="I58" s="127">
        <f t="shared" si="16"/>
        <v>7867</v>
      </c>
      <c r="J58" s="127">
        <f t="shared" si="16"/>
        <v>14907</v>
      </c>
      <c r="K58" s="127">
        <f t="shared" si="16"/>
        <v>13582</v>
      </c>
      <c r="L58" s="127">
        <f t="shared" si="16"/>
        <v>13973</v>
      </c>
      <c r="M58" s="127">
        <f t="shared" si="16"/>
        <v>11263</v>
      </c>
      <c r="N58" s="127">
        <f t="shared" si="16"/>
        <v>6743</v>
      </c>
      <c r="O58" s="127">
        <f t="shared" si="16"/>
        <v>12355</v>
      </c>
      <c r="P58" s="127">
        <f t="shared" si="16"/>
        <v>9686</v>
      </c>
      <c r="Q58" s="127">
        <f t="shared" si="16"/>
        <v>8352</v>
      </c>
      <c r="R58" s="146">
        <f t="shared" si="15"/>
        <v>132334</v>
      </c>
    </row>
    <row r="59" s="33" customFormat="1" ht="24.75" customHeight="1" spans="1:18">
      <c r="A59" s="59" t="s">
        <v>105</v>
      </c>
      <c r="B59" s="59" t="s">
        <v>106</v>
      </c>
      <c r="C59" s="71">
        <f>SUM(D59:Q59)</f>
        <v>21560</v>
      </c>
      <c r="D59" s="128"/>
      <c r="E59" s="129"/>
      <c r="F59" s="130">
        <v>562</v>
      </c>
      <c r="G59" s="130">
        <v>3148</v>
      </c>
      <c r="H59" s="130">
        <v>861</v>
      </c>
      <c r="I59" s="130">
        <v>760</v>
      </c>
      <c r="J59" s="130">
        <v>3073</v>
      </c>
      <c r="K59" s="130">
        <v>2121</v>
      </c>
      <c r="L59" s="130">
        <v>2613</v>
      </c>
      <c r="M59" s="130">
        <v>1768</v>
      </c>
      <c r="N59" s="130">
        <v>1171</v>
      </c>
      <c r="O59" s="130">
        <v>1806</v>
      </c>
      <c r="P59" s="130">
        <v>1400</v>
      </c>
      <c r="Q59" s="148">
        <v>2277</v>
      </c>
      <c r="R59" s="146">
        <f t="shared" si="15"/>
        <v>21560</v>
      </c>
    </row>
    <row r="60" s="33" customFormat="1" ht="24.75" customHeight="1" spans="1:18">
      <c r="A60" s="59" t="s">
        <v>107</v>
      </c>
      <c r="B60" s="59" t="s">
        <v>108</v>
      </c>
      <c r="C60" s="71">
        <f>SUM(D60:Q60)</f>
        <v>110774</v>
      </c>
      <c r="D60" s="128"/>
      <c r="E60" s="129"/>
      <c r="F60" s="130">
        <v>5248</v>
      </c>
      <c r="G60" s="130">
        <v>15737</v>
      </c>
      <c r="H60" s="130">
        <v>8050</v>
      </c>
      <c r="I60" s="130">
        <v>7107</v>
      </c>
      <c r="J60" s="130">
        <v>11834</v>
      </c>
      <c r="K60" s="130">
        <v>11461</v>
      </c>
      <c r="L60" s="130">
        <v>11360</v>
      </c>
      <c r="M60" s="130">
        <v>9495</v>
      </c>
      <c r="N60" s="130">
        <v>5572</v>
      </c>
      <c r="O60" s="130">
        <v>10549</v>
      </c>
      <c r="P60" s="130">
        <v>8286</v>
      </c>
      <c r="Q60" s="148">
        <v>6075</v>
      </c>
      <c r="R60" s="146">
        <f t="shared" si="15"/>
        <v>110774</v>
      </c>
    </row>
    <row r="61" s="34" customFormat="1" ht="24.75" customHeight="1" spans="1:18">
      <c r="A61" s="122"/>
      <c r="B61" s="107"/>
      <c r="C61" s="61"/>
      <c r="D61" s="102"/>
      <c r="E61" s="103"/>
      <c r="F61" s="103"/>
      <c r="G61" s="103"/>
      <c r="H61" s="103"/>
      <c r="I61" s="103"/>
      <c r="J61" s="103"/>
      <c r="K61" s="144"/>
      <c r="L61" s="144"/>
      <c r="M61" s="144"/>
      <c r="N61" s="144"/>
      <c r="O61" s="144"/>
      <c r="P61" s="144"/>
      <c r="Q61" s="144"/>
      <c r="R61" s="146">
        <f t="shared" si="15"/>
        <v>0</v>
      </c>
    </row>
    <row r="62" s="30" customFormat="1" ht="24.75" customHeight="1" spans="1:18">
      <c r="A62" s="67" t="s">
        <v>109</v>
      </c>
      <c r="B62" s="68"/>
      <c r="C62" s="69">
        <f t="shared" ref="C62:Q62" si="17">SUM(C63:C78)</f>
        <v>790377</v>
      </c>
      <c r="D62" s="70">
        <f t="shared" si="17"/>
        <v>70396</v>
      </c>
      <c r="E62" s="69">
        <f t="shared" si="17"/>
        <v>0</v>
      </c>
      <c r="F62" s="69">
        <f t="shared" si="17"/>
        <v>82113</v>
      </c>
      <c r="G62" s="69">
        <f t="shared" si="17"/>
        <v>128148</v>
      </c>
      <c r="H62" s="69">
        <f t="shared" si="17"/>
        <v>55271</v>
      </c>
      <c r="I62" s="69">
        <f t="shared" si="17"/>
        <v>51202</v>
      </c>
      <c r="J62" s="69">
        <f t="shared" si="17"/>
        <v>106862</v>
      </c>
      <c r="K62" s="69">
        <f t="shared" si="17"/>
        <v>58508</v>
      </c>
      <c r="L62" s="69">
        <f t="shared" si="17"/>
        <v>53390</v>
      </c>
      <c r="M62" s="69">
        <f t="shared" si="17"/>
        <v>40763</v>
      </c>
      <c r="N62" s="69">
        <f t="shared" si="17"/>
        <v>39468</v>
      </c>
      <c r="O62" s="69">
        <f t="shared" si="17"/>
        <v>44324</v>
      </c>
      <c r="P62" s="69">
        <f t="shared" si="17"/>
        <v>33459</v>
      </c>
      <c r="Q62" s="69">
        <f t="shared" si="17"/>
        <v>26473</v>
      </c>
      <c r="R62" s="146">
        <f t="shared" si="15"/>
        <v>719981</v>
      </c>
    </row>
    <row r="63" s="33" customFormat="1" ht="24.75" customHeight="1" spans="1:18">
      <c r="A63" s="131" t="s">
        <v>110</v>
      </c>
      <c r="B63" s="59" t="s">
        <v>111</v>
      </c>
      <c r="C63" s="71">
        <f t="shared" ref="C63:C78" si="18">SUM(D63:Q63)</f>
        <v>226117</v>
      </c>
      <c r="D63" s="128">
        <v>23171</v>
      </c>
      <c r="E63" s="129"/>
      <c r="F63" s="129">
        <v>20216</v>
      </c>
      <c r="G63" s="129">
        <v>36653</v>
      </c>
      <c r="H63" s="129">
        <v>14164</v>
      </c>
      <c r="I63" s="129">
        <v>16116</v>
      </c>
      <c r="J63" s="129">
        <v>33397</v>
      </c>
      <c r="K63" s="129">
        <v>14784</v>
      </c>
      <c r="L63" s="129">
        <v>14889</v>
      </c>
      <c r="M63" s="129">
        <v>11333</v>
      </c>
      <c r="N63" s="129">
        <v>10117</v>
      </c>
      <c r="O63" s="129">
        <v>11368</v>
      </c>
      <c r="P63" s="129">
        <v>9588</v>
      </c>
      <c r="Q63" s="129">
        <v>10321</v>
      </c>
      <c r="R63" s="146">
        <f t="shared" si="15"/>
        <v>202946</v>
      </c>
    </row>
    <row r="64" s="33" customFormat="1" ht="24.75" customHeight="1" spans="1:18">
      <c r="A64" s="131" t="s">
        <v>112</v>
      </c>
      <c r="B64" s="59" t="s">
        <v>113</v>
      </c>
      <c r="C64" s="71">
        <f t="shared" si="18"/>
        <v>24588</v>
      </c>
      <c r="D64" s="128"/>
      <c r="E64" s="129"/>
      <c r="F64" s="129">
        <v>1847</v>
      </c>
      <c r="G64" s="129">
        <v>4884</v>
      </c>
      <c r="H64" s="129">
        <v>2190</v>
      </c>
      <c r="I64" s="129">
        <v>1824</v>
      </c>
      <c r="J64" s="129">
        <v>2709</v>
      </c>
      <c r="K64" s="129">
        <v>2524</v>
      </c>
      <c r="L64" s="129">
        <v>1974</v>
      </c>
      <c r="M64" s="129">
        <v>1913</v>
      </c>
      <c r="N64" s="129">
        <v>1542</v>
      </c>
      <c r="O64" s="129">
        <v>1546</v>
      </c>
      <c r="P64" s="129">
        <v>1414</v>
      </c>
      <c r="Q64" s="129">
        <v>221</v>
      </c>
      <c r="R64" s="146">
        <f t="shared" si="15"/>
        <v>24588</v>
      </c>
    </row>
    <row r="65" s="33" customFormat="1" ht="24.75" customHeight="1" spans="1:18">
      <c r="A65" s="131" t="s">
        <v>114</v>
      </c>
      <c r="B65" s="59" t="s">
        <v>115</v>
      </c>
      <c r="C65" s="71">
        <f t="shared" si="18"/>
        <v>127837</v>
      </c>
      <c r="D65" s="128">
        <v>10225</v>
      </c>
      <c r="E65" s="129"/>
      <c r="F65" s="129">
        <v>14623</v>
      </c>
      <c r="G65" s="129">
        <v>18372</v>
      </c>
      <c r="H65" s="129">
        <v>10101</v>
      </c>
      <c r="I65" s="129">
        <v>8723</v>
      </c>
      <c r="J65" s="129">
        <v>14103</v>
      </c>
      <c r="K65" s="129">
        <v>10496</v>
      </c>
      <c r="L65" s="129">
        <v>9273</v>
      </c>
      <c r="M65" s="129">
        <v>7249</v>
      </c>
      <c r="N65" s="129">
        <v>7168</v>
      </c>
      <c r="O65" s="129">
        <v>8544</v>
      </c>
      <c r="P65" s="129">
        <v>5555</v>
      </c>
      <c r="Q65" s="129">
        <v>3405</v>
      </c>
      <c r="R65" s="146">
        <f t="shared" si="15"/>
        <v>117612</v>
      </c>
    </row>
    <row r="66" s="33" customFormat="1" ht="24.75" customHeight="1" spans="1:18">
      <c r="A66" s="131" t="s">
        <v>116</v>
      </c>
      <c r="B66" s="59" t="s">
        <v>117</v>
      </c>
      <c r="C66" s="71">
        <f t="shared" si="18"/>
        <v>69850</v>
      </c>
      <c r="D66" s="128">
        <v>5109</v>
      </c>
      <c r="E66" s="129"/>
      <c r="F66" s="129">
        <v>8410</v>
      </c>
      <c r="G66" s="129">
        <v>10323</v>
      </c>
      <c r="H66" s="129">
        <v>5573</v>
      </c>
      <c r="I66" s="129">
        <v>4783</v>
      </c>
      <c r="J66" s="129">
        <v>7584</v>
      </c>
      <c r="K66" s="129">
        <v>5796</v>
      </c>
      <c r="L66" s="129">
        <v>5086</v>
      </c>
      <c r="M66" s="129">
        <v>3912</v>
      </c>
      <c r="N66" s="129">
        <v>3814</v>
      </c>
      <c r="O66" s="129">
        <v>4584</v>
      </c>
      <c r="P66" s="129">
        <v>3098</v>
      </c>
      <c r="Q66" s="129">
        <v>1778</v>
      </c>
      <c r="R66" s="146">
        <f t="shared" si="15"/>
        <v>64741</v>
      </c>
    </row>
    <row r="67" s="33" customFormat="1" ht="24.75" customHeight="1" spans="1:18">
      <c r="A67" s="131" t="s">
        <v>118</v>
      </c>
      <c r="B67" s="59"/>
      <c r="C67" s="71">
        <f t="shared" si="18"/>
        <v>83830</v>
      </c>
      <c r="D67" s="128">
        <v>7991</v>
      </c>
      <c r="E67" s="129"/>
      <c r="F67" s="129">
        <v>8809</v>
      </c>
      <c r="G67" s="129">
        <v>11670</v>
      </c>
      <c r="H67" s="129">
        <v>6762</v>
      </c>
      <c r="I67" s="129">
        <v>5686</v>
      </c>
      <c r="J67" s="129">
        <v>9114</v>
      </c>
      <c r="K67" s="129">
        <v>6748</v>
      </c>
      <c r="L67" s="129">
        <v>5999</v>
      </c>
      <c r="M67" s="129">
        <v>4766</v>
      </c>
      <c r="N67" s="129">
        <v>4745</v>
      </c>
      <c r="O67" s="129">
        <v>5778</v>
      </c>
      <c r="P67" s="129">
        <v>3551</v>
      </c>
      <c r="Q67" s="129">
        <v>2211</v>
      </c>
      <c r="R67" s="146">
        <f t="shared" si="15"/>
        <v>75839</v>
      </c>
    </row>
    <row r="68" s="33" customFormat="1" ht="24.75" customHeight="1" spans="1:18">
      <c r="A68" s="131" t="s">
        <v>119</v>
      </c>
      <c r="B68" s="59" t="s">
        <v>120</v>
      </c>
      <c r="C68" s="71">
        <f t="shared" si="18"/>
        <v>48664</v>
      </c>
      <c r="D68" s="128">
        <v>4034</v>
      </c>
      <c r="E68" s="129"/>
      <c r="F68" s="129">
        <v>5888</v>
      </c>
      <c r="G68" s="129">
        <v>7592</v>
      </c>
      <c r="H68" s="129">
        <v>3772</v>
      </c>
      <c r="I68" s="129">
        <v>3234</v>
      </c>
      <c r="J68" s="129">
        <v>5262</v>
      </c>
      <c r="K68" s="129">
        <v>3756</v>
      </c>
      <c r="L68" s="129">
        <v>3754</v>
      </c>
      <c r="M68" s="129">
        <v>2534</v>
      </c>
      <c r="N68" s="129">
        <v>2762</v>
      </c>
      <c r="O68" s="129">
        <v>2832</v>
      </c>
      <c r="P68" s="129">
        <v>2276</v>
      </c>
      <c r="Q68" s="129">
        <v>968</v>
      </c>
      <c r="R68" s="146">
        <f t="shared" si="15"/>
        <v>44630</v>
      </c>
    </row>
    <row r="69" s="33" customFormat="1" ht="24.75" customHeight="1" spans="1:18">
      <c r="A69" s="131" t="s">
        <v>121</v>
      </c>
      <c r="B69" s="59" t="s">
        <v>122</v>
      </c>
      <c r="C69" s="71">
        <f t="shared" si="18"/>
        <v>44471</v>
      </c>
      <c r="D69" s="128">
        <v>2474</v>
      </c>
      <c r="E69" s="129">
        <v>0</v>
      </c>
      <c r="F69" s="129">
        <v>3387</v>
      </c>
      <c r="G69" s="129">
        <v>9713</v>
      </c>
      <c r="H69" s="129">
        <v>2120</v>
      </c>
      <c r="I69" s="129">
        <v>1845</v>
      </c>
      <c r="J69" s="129">
        <v>11903</v>
      </c>
      <c r="K69" s="129">
        <v>2221</v>
      </c>
      <c r="L69" s="129">
        <v>2135</v>
      </c>
      <c r="M69" s="129">
        <v>1478</v>
      </c>
      <c r="N69" s="129">
        <v>1511</v>
      </c>
      <c r="O69" s="129">
        <v>1666</v>
      </c>
      <c r="P69" s="129">
        <v>1353</v>
      </c>
      <c r="Q69" s="129">
        <v>2665</v>
      </c>
      <c r="R69" s="146">
        <f t="shared" si="15"/>
        <v>41997</v>
      </c>
    </row>
    <row r="70" s="33" customFormat="1" ht="24.75" customHeight="1" spans="1:18">
      <c r="A70" s="131" t="s">
        <v>123</v>
      </c>
      <c r="B70" s="59" t="s">
        <v>124</v>
      </c>
      <c r="C70" s="71">
        <f t="shared" si="18"/>
        <v>-3319</v>
      </c>
      <c r="D70" s="128"/>
      <c r="E70" s="129"/>
      <c r="F70" s="129">
        <v>-207</v>
      </c>
      <c r="G70" s="129">
        <v>-598</v>
      </c>
      <c r="H70" s="129">
        <v>-355</v>
      </c>
      <c r="I70" s="129">
        <v>-312</v>
      </c>
      <c r="J70" s="129">
        <v>-235</v>
      </c>
      <c r="K70" s="129">
        <v>-110</v>
      </c>
      <c r="L70" s="129">
        <v>-569</v>
      </c>
      <c r="M70" s="129">
        <v>-184</v>
      </c>
      <c r="N70" s="129">
        <v>-185</v>
      </c>
      <c r="O70" s="129">
        <v>-400</v>
      </c>
      <c r="P70" s="129">
        <v>-128</v>
      </c>
      <c r="Q70" s="129">
        <v>-36</v>
      </c>
      <c r="R70" s="146">
        <f t="shared" si="15"/>
        <v>-3319</v>
      </c>
    </row>
    <row r="71" s="33" customFormat="1" ht="24.75" customHeight="1" spans="1:18">
      <c r="A71" s="131" t="s">
        <v>125</v>
      </c>
      <c r="B71" s="59" t="s">
        <v>126</v>
      </c>
      <c r="C71" s="71">
        <f t="shared" si="18"/>
        <v>6606</v>
      </c>
      <c r="D71" s="128">
        <v>1145</v>
      </c>
      <c r="E71" s="129"/>
      <c r="F71" s="129">
        <v>826</v>
      </c>
      <c r="G71" s="129">
        <v>833</v>
      </c>
      <c r="H71" s="129">
        <v>394</v>
      </c>
      <c r="I71" s="129">
        <v>371</v>
      </c>
      <c r="J71" s="129">
        <v>670</v>
      </c>
      <c r="K71" s="129">
        <v>506</v>
      </c>
      <c r="L71" s="129">
        <v>430</v>
      </c>
      <c r="M71" s="129">
        <v>375</v>
      </c>
      <c r="N71" s="129">
        <v>282</v>
      </c>
      <c r="O71" s="129">
        <v>389</v>
      </c>
      <c r="P71" s="129">
        <v>283</v>
      </c>
      <c r="Q71" s="129">
        <v>102</v>
      </c>
      <c r="R71" s="146">
        <f t="shared" si="15"/>
        <v>5461</v>
      </c>
    </row>
    <row r="72" s="33" customFormat="1" ht="24.75" customHeight="1" spans="1:18">
      <c r="A72" s="131" t="s">
        <v>127</v>
      </c>
      <c r="B72" s="59" t="s">
        <v>128</v>
      </c>
      <c r="C72" s="71">
        <f t="shared" si="18"/>
        <v>57627</v>
      </c>
      <c r="D72" s="128">
        <v>4724</v>
      </c>
      <c r="E72" s="129"/>
      <c r="F72" s="129">
        <v>4944</v>
      </c>
      <c r="G72" s="129">
        <v>12170</v>
      </c>
      <c r="H72" s="129">
        <v>2943</v>
      </c>
      <c r="I72" s="129">
        <v>2675</v>
      </c>
      <c r="J72" s="129">
        <v>13105</v>
      </c>
      <c r="K72" s="129">
        <v>3046</v>
      </c>
      <c r="L72" s="129">
        <v>3007</v>
      </c>
      <c r="M72" s="129">
        <v>2103</v>
      </c>
      <c r="N72" s="129">
        <v>2190</v>
      </c>
      <c r="O72" s="129">
        <v>2300</v>
      </c>
      <c r="P72" s="129">
        <v>1798</v>
      </c>
      <c r="Q72" s="129">
        <v>2622</v>
      </c>
      <c r="R72" s="146">
        <f t="shared" si="15"/>
        <v>52903</v>
      </c>
    </row>
    <row r="73" s="33" customFormat="1" ht="24.75" customHeight="1" spans="1:18">
      <c r="A73" s="131" t="s">
        <v>129</v>
      </c>
      <c r="B73" s="59" t="s">
        <v>130</v>
      </c>
      <c r="C73" s="71">
        <f t="shared" si="18"/>
        <v>6681</v>
      </c>
      <c r="D73" s="128">
        <v>772</v>
      </c>
      <c r="E73" s="129"/>
      <c r="F73" s="129">
        <v>910</v>
      </c>
      <c r="G73" s="129">
        <v>1101</v>
      </c>
      <c r="H73" s="129">
        <v>482</v>
      </c>
      <c r="I73" s="129">
        <v>431</v>
      </c>
      <c r="J73" s="129">
        <v>529</v>
      </c>
      <c r="K73" s="129">
        <v>579</v>
      </c>
      <c r="L73" s="129">
        <v>499</v>
      </c>
      <c r="M73" s="129">
        <v>361</v>
      </c>
      <c r="N73" s="129">
        <v>287</v>
      </c>
      <c r="O73" s="129">
        <v>378</v>
      </c>
      <c r="P73" s="129">
        <v>277</v>
      </c>
      <c r="Q73" s="129">
        <v>75</v>
      </c>
      <c r="R73" s="146">
        <f t="shared" si="15"/>
        <v>5909</v>
      </c>
    </row>
    <row r="74" s="33" customFormat="1" ht="24.75" customHeight="1" spans="1:18">
      <c r="A74" s="131" t="s">
        <v>131</v>
      </c>
      <c r="B74" s="59" t="s">
        <v>132</v>
      </c>
      <c r="C74" s="71">
        <f t="shared" si="18"/>
        <v>2433</v>
      </c>
      <c r="D74" s="128">
        <v>280</v>
      </c>
      <c r="E74" s="129"/>
      <c r="F74" s="129">
        <v>323</v>
      </c>
      <c r="G74" s="129">
        <v>378</v>
      </c>
      <c r="H74" s="129">
        <v>159</v>
      </c>
      <c r="I74" s="129">
        <v>143</v>
      </c>
      <c r="J74" s="129">
        <v>187</v>
      </c>
      <c r="K74" s="129">
        <v>316</v>
      </c>
      <c r="L74" s="129">
        <v>164</v>
      </c>
      <c r="M74" s="129">
        <v>122</v>
      </c>
      <c r="N74" s="129">
        <v>105</v>
      </c>
      <c r="O74" s="129">
        <v>133</v>
      </c>
      <c r="P74" s="129">
        <v>96</v>
      </c>
      <c r="Q74" s="129">
        <v>27</v>
      </c>
      <c r="R74" s="146">
        <f t="shared" si="15"/>
        <v>2153</v>
      </c>
    </row>
    <row r="75" s="33" customFormat="1" ht="24.75" customHeight="1" spans="1:18">
      <c r="A75" s="131" t="s">
        <v>133</v>
      </c>
      <c r="B75" s="59" t="s">
        <v>134</v>
      </c>
      <c r="C75" s="71">
        <f t="shared" si="18"/>
        <v>68</v>
      </c>
      <c r="D75" s="128">
        <v>10</v>
      </c>
      <c r="E75" s="129"/>
      <c r="F75" s="129">
        <v>3</v>
      </c>
      <c r="G75" s="129">
        <v>5</v>
      </c>
      <c r="H75" s="129">
        <v>6</v>
      </c>
      <c r="I75" s="129">
        <v>6</v>
      </c>
      <c r="J75" s="129">
        <v>6</v>
      </c>
      <c r="K75" s="129">
        <v>4</v>
      </c>
      <c r="L75" s="129">
        <v>5</v>
      </c>
      <c r="M75" s="129">
        <v>4</v>
      </c>
      <c r="N75" s="129">
        <v>5</v>
      </c>
      <c r="O75" s="129">
        <v>4</v>
      </c>
      <c r="P75" s="129">
        <v>5</v>
      </c>
      <c r="Q75" s="129">
        <v>5</v>
      </c>
      <c r="R75" s="146">
        <f t="shared" si="15"/>
        <v>58</v>
      </c>
    </row>
    <row r="76" s="33" customFormat="1" ht="24.75" customHeight="1" spans="1:18">
      <c r="A76" s="131" t="s">
        <v>135</v>
      </c>
      <c r="B76" s="59" t="s">
        <v>136</v>
      </c>
      <c r="C76" s="71">
        <f t="shared" si="18"/>
        <v>220</v>
      </c>
      <c r="D76" s="128">
        <v>51</v>
      </c>
      <c r="E76" s="129"/>
      <c r="F76" s="129">
        <v>12</v>
      </c>
      <c r="G76" s="129">
        <v>13</v>
      </c>
      <c r="H76" s="129">
        <v>14</v>
      </c>
      <c r="I76" s="129">
        <v>16</v>
      </c>
      <c r="J76" s="129">
        <v>17</v>
      </c>
      <c r="K76" s="129">
        <v>16</v>
      </c>
      <c r="L76" s="129">
        <v>17</v>
      </c>
      <c r="M76" s="129">
        <v>13</v>
      </c>
      <c r="N76" s="129">
        <v>16</v>
      </c>
      <c r="O76" s="129">
        <v>10</v>
      </c>
      <c r="P76" s="129">
        <v>12</v>
      </c>
      <c r="Q76" s="129">
        <v>13</v>
      </c>
      <c r="R76" s="146">
        <f t="shared" si="15"/>
        <v>169</v>
      </c>
    </row>
    <row r="77" s="33" customFormat="1" ht="24.75" customHeight="1" spans="1:18">
      <c r="A77" s="131" t="s">
        <v>137</v>
      </c>
      <c r="B77" s="131" t="s">
        <v>138</v>
      </c>
      <c r="C77" s="71">
        <f t="shared" si="18"/>
        <v>93426</v>
      </c>
      <c r="D77" s="128">
        <v>10288</v>
      </c>
      <c r="E77" s="129"/>
      <c r="F77" s="129">
        <v>11953</v>
      </c>
      <c r="G77" s="129">
        <v>14849</v>
      </c>
      <c r="H77" s="129">
        <v>6853</v>
      </c>
      <c r="I77" s="129">
        <v>5585</v>
      </c>
      <c r="J77" s="129">
        <v>8363</v>
      </c>
      <c r="K77" s="129">
        <v>7688</v>
      </c>
      <c r="L77" s="129">
        <v>6642</v>
      </c>
      <c r="M77" s="129">
        <v>4716</v>
      </c>
      <c r="N77" s="129">
        <v>5061</v>
      </c>
      <c r="O77" s="129">
        <v>5120</v>
      </c>
      <c r="P77" s="129">
        <v>4230</v>
      </c>
      <c r="Q77" s="129">
        <v>2078</v>
      </c>
      <c r="R77" s="146"/>
    </row>
    <row r="78" s="33" customFormat="1" ht="24.75" customHeight="1" spans="1:18">
      <c r="A78" s="131" t="s">
        <v>139</v>
      </c>
      <c r="B78" s="59" t="s">
        <v>140</v>
      </c>
      <c r="C78" s="71">
        <f t="shared" si="18"/>
        <v>1278</v>
      </c>
      <c r="D78" s="128">
        <v>122</v>
      </c>
      <c r="E78" s="129"/>
      <c r="F78" s="129">
        <v>169</v>
      </c>
      <c r="G78" s="129">
        <v>190</v>
      </c>
      <c r="H78" s="129">
        <v>93</v>
      </c>
      <c r="I78" s="129">
        <v>76</v>
      </c>
      <c r="J78" s="129">
        <v>148</v>
      </c>
      <c r="K78" s="129">
        <v>138</v>
      </c>
      <c r="L78" s="129">
        <v>85</v>
      </c>
      <c r="M78" s="129">
        <v>68</v>
      </c>
      <c r="N78" s="129">
        <v>48</v>
      </c>
      <c r="O78" s="129">
        <v>72</v>
      </c>
      <c r="P78" s="129">
        <v>51</v>
      </c>
      <c r="Q78" s="129">
        <v>18</v>
      </c>
      <c r="R78" s="146">
        <f t="shared" ref="R78:R97" si="19">SUM(F78:Q78)</f>
        <v>1156</v>
      </c>
    </row>
    <row r="79" s="37" customFormat="1" ht="24.75" customHeight="1" spans="1:18">
      <c r="A79" s="59"/>
      <c r="B79" s="60"/>
      <c r="C79" s="61"/>
      <c r="D79" s="96"/>
      <c r="E79" s="108"/>
      <c r="F79" s="108"/>
      <c r="G79" s="108"/>
      <c r="H79" s="108"/>
      <c r="I79" s="108"/>
      <c r="J79" s="108"/>
      <c r="K79" s="108"/>
      <c r="L79" s="108"/>
      <c r="M79" s="108"/>
      <c r="N79" s="108"/>
      <c r="O79" s="108"/>
      <c r="P79" s="108"/>
      <c r="Q79" s="108"/>
      <c r="R79" s="146">
        <f t="shared" si="19"/>
        <v>0</v>
      </c>
    </row>
    <row r="80" s="30" customFormat="1" ht="24.75" customHeight="1" spans="1:18">
      <c r="A80" s="67" t="s">
        <v>141</v>
      </c>
      <c r="B80" s="68"/>
      <c r="C80" s="69">
        <f t="shared" ref="C80:Q80" si="20">SUM(C81:C89)</f>
        <v>77314</v>
      </c>
      <c r="D80" s="70">
        <f t="shared" si="20"/>
        <v>1799</v>
      </c>
      <c r="E80" s="69">
        <f t="shared" si="20"/>
        <v>3710</v>
      </c>
      <c r="F80" s="69">
        <f t="shared" si="20"/>
        <v>1250</v>
      </c>
      <c r="G80" s="69">
        <f t="shared" si="20"/>
        <v>110</v>
      </c>
      <c r="H80" s="69">
        <f t="shared" si="20"/>
        <v>55</v>
      </c>
      <c r="I80" s="69">
        <f t="shared" si="20"/>
        <v>222</v>
      </c>
      <c r="J80" s="69">
        <f t="shared" si="20"/>
        <v>16325</v>
      </c>
      <c r="K80" s="69">
        <f t="shared" si="20"/>
        <v>130</v>
      </c>
      <c r="L80" s="69">
        <f t="shared" si="20"/>
        <v>45</v>
      </c>
      <c r="M80" s="69">
        <f t="shared" si="20"/>
        <v>25</v>
      </c>
      <c r="N80" s="69">
        <f t="shared" si="20"/>
        <v>25</v>
      </c>
      <c r="O80" s="69">
        <f t="shared" si="20"/>
        <v>245</v>
      </c>
      <c r="P80" s="69">
        <f t="shared" si="20"/>
        <v>88</v>
      </c>
      <c r="Q80" s="69">
        <f t="shared" si="20"/>
        <v>53285</v>
      </c>
      <c r="R80" s="146">
        <f t="shared" si="19"/>
        <v>71805</v>
      </c>
    </row>
    <row r="81" s="34" customFormat="1" ht="24.75" customHeight="1" spans="1:18">
      <c r="A81" s="131" t="s">
        <v>142</v>
      </c>
      <c r="B81" s="131" t="s">
        <v>143</v>
      </c>
      <c r="C81" s="71">
        <f t="shared" ref="C81:C89" si="21">SUM(D81:Q81)</f>
        <v>919</v>
      </c>
      <c r="D81" s="124">
        <v>12</v>
      </c>
      <c r="E81" s="149"/>
      <c r="F81" s="149">
        <v>0</v>
      </c>
      <c r="G81" s="149">
        <v>0</v>
      </c>
      <c r="H81" s="149">
        <v>0</v>
      </c>
      <c r="I81" s="149">
        <v>0</v>
      </c>
      <c r="J81" s="184">
        <v>20</v>
      </c>
      <c r="K81" s="149">
        <v>0</v>
      </c>
      <c r="L81" s="149">
        <v>0</v>
      </c>
      <c r="M81" s="149">
        <v>0</v>
      </c>
      <c r="N81" s="149">
        <v>0</v>
      </c>
      <c r="O81" s="149">
        <v>0</v>
      </c>
      <c r="P81" s="149">
        <v>0</v>
      </c>
      <c r="Q81" s="149">
        <v>887</v>
      </c>
      <c r="R81" s="146">
        <f t="shared" si="19"/>
        <v>907</v>
      </c>
    </row>
    <row r="82" s="34" customFormat="1" ht="24.75" customHeight="1" spans="1:18">
      <c r="A82" s="131" t="s">
        <v>144</v>
      </c>
      <c r="B82" s="131" t="s">
        <v>145</v>
      </c>
      <c r="C82" s="71">
        <f t="shared" si="21"/>
        <v>2619</v>
      </c>
      <c r="D82" s="124"/>
      <c r="E82" s="149">
        <v>370</v>
      </c>
      <c r="F82" s="149">
        <v>125</v>
      </c>
      <c r="G82" s="149">
        <v>10</v>
      </c>
      <c r="H82" s="149">
        <v>5</v>
      </c>
      <c r="I82" s="149">
        <v>22</v>
      </c>
      <c r="J82" s="149">
        <v>575</v>
      </c>
      <c r="K82" s="149">
        <v>10</v>
      </c>
      <c r="L82" s="149">
        <v>5</v>
      </c>
      <c r="M82" s="149">
        <v>5</v>
      </c>
      <c r="N82" s="149">
        <v>5</v>
      </c>
      <c r="O82" s="149">
        <v>25</v>
      </c>
      <c r="P82" s="149">
        <v>8</v>
      </c>
      <c r="Q82" s="149">
        <v>1454</v>
      </c>
      <c r="R82" s="146">
        <f t="shared" si="19"/>
        <v>2249</v>
      </c>
    </row>
    <row r="83" s="34" customFormat="1" ht="24.75" customHeight="1" spans="1:18">
      <c r="A83" s="131" t="s">
        <v>146</v>
      </c>
      <c r="B83" s="131" t="s">
        <v>147</v>
      </c>
      <c r="C83" s="71">
        <f t="shared" si="21"/>
        <v>10000</v>
      </c>
      <c r="D83" s="124"/>
      <c r="E83" s="149"/>
      <c r="F83" s="149"/>
      <c r="G83" s="149"/>
      <c r="H83" s="149"/>
      <c r="I83" s="149"/>
      <c r="J83" s="149"/>
      <c r="K83" s="149"/>
      <c r="L83" s="149"/>
      <c r="M83" s="149"/>
      <c r="N83" s="149"/>
      <c r="O83" s="149"/>
      <c r="P83" s="149"/>
      <c r="Q83" s="149">
        <v>10000</v>
      </c>
      <c r="R83" s="146">
        <f t="shared" si="19"/>
        <v>10000</v>
      </c>
    </row>
    <row r="84" s="34" customFormat="1" ht="24.75" customHeight="1" spans="1:18">
      <c r="A84" s="131" t="s">
        <v>148</v>
      </c>
      <c r="B84" s="131" t="s">
        <v>149</v>
      </c>
      <c r="C84" s="71">
        <f t="shared" si="21"/>
        <v>19941</v>
      </c>
      <c r="D84" s="124">
        <v>1787</v>
      </c>
      <c r="E84" s="149">
        <v>3340</v>
      </c>
      <c r="F84" s="149">
        <v>1125</v>
      </c>
      <c r="G84" s="149">
        <v>100</v>
      </c>
      <c r="H84" s="149">
        <v>50</v>
      </c>
      <c r="I84" s="149">
        <v>200</v>
      </c>
      <c r="J84" s="149">
        <v>5571</v>
      </c>
      <c r="K84" s="149">
        <v>120</v>
      </c>
      <c r="L84" s="149">
        <v>40</v>
      </c>
      <c r="M84" s="149">
        <v>20</v>
      </c>
      <c r="N84" s="149">
        <v>20</v>
      </c>
      <c r="O84" s="149">
        <v>220</v>
      </c>
      <c r="P84" s="149">
        <v>80</v>
      </c>
      <c r="Q84" s="149">
        <v>7268</v>
      </c>
      <c r="R84" s="146">
        <f t="shared" si="19"/>
        <v>14814</v>
      </c>
    </row>
    <row r="85" s="34" customFormat="1" ht="24.75" customHeight="1" spans="1:18">
      <c r="A85" s="131" t="s">
        <v>150</v>
      </c>
      <c r="B85" s="131" t="s">
        <v>151</v>
      </c>
      <c r="C85" s="71">
        <f t="shared" si="21"/>
        <v>340</v>
      </c>
      <c r="D85" s="124"/>
      <c r="E85" s="149"/>
      <c r="F85" s="149"/>
      <c r="G85" s="149"/>
      <c r="H85" s="149"/>
      <c r="I85" s="149"/>
      <c r="J85" s="149"/>
      <c r="K85" s="149"/>
      <c r="L85" s="149"/>
      <c r="M85" s="149"/>
      <c r="N85" s="149"/>
      <c r="O85" s="149"/>
      <c r="P85" s="149"/>
      <c r="Q85" s="149">
        <v>340</v>
      </c>
      <c r="R85" s="146">
        <f t="shared" si="19"/>
        <v>340</v>
      </c>
    </row>
    <row r="86" s="35" customFormat="1" ht="24.75" customHeight="1" spans="1:18">
      <c r="A86" s="131" t="s">
        <v>144</v>
      </c>
      <c r="B86" s="131" t="s">
        <v>152</v>
      </c>
      <c r="C86" s="71">
        <f t="shared" si="21"/>
        <v>6642</v>
      </c>
      <c r="D86" s="124">
        <v>0</v>
      </c>
      <c r="E86" s="149"/>
      <c r="F86" s="149">
        <v>0</v>
      </c>
      <c r="G86" s="149">
        <v>0</v>
      </c>
      <c r="H86" s="149">
        <v>0</v>
      </c>
      <c r="I86" s="149">
        <v>0</v>
      </c>
      <c r="J86" s="149">
        <v>1956</v>
      </c>
      <c r="K86" s="149">
        <v>0</v>
      </c>
      <c r="L86" s="149">
        <v>0</v>
      </c>
      <c r="M86" s="149">
        <v>0</v>
      </c>
      <c r="N86" s="149">
        <v>0</v>
      </c>
      <c r="O86" s="149">
        <v>0</v>
      </c>
      <c r="P86" s="149">
        <v>0</v>
      </c>
      <c r="Q86" s="149">
        <v>4686</v>
      </c>
      <c r="R86" s="147">
        <f t="shared" si="19"/>
        <v>6642</v>
      </c>
    </row>
    <row r="87" s="34" customFormat="1" ht="24.75" customHeight="1" spans="1:18">
      <c r="A87" s="131" t="s">
        <v>148</v>
      </c>
      <c r="B87" s="131" t="s">
        <v>153</v>
      </c>
      <c r="C87" s="71">
        <f t="shared" si="21"/>
        <v>26853</v>
      </c>
      <c r="D87" s="124"/>
      <c r="E87" s="149"/>
      <c r="F87" s="149"/>
      <c r="G87" s="149"/>
      <c r="H87" s="149"/>
      <c r="I87" s="149"/>
      <c r="J87" s="149">
        <v>8203</v>
      </c>
      <c r="K87" s="149"/>
      <c r="L87" s="149"/>
      <c r="M87" s="149"/>
      <c r="N87" s="149"/>
      <c r="O87" s="149"/>
      <c r="P87" s="183"/>
      <c r="Q87" s="149">
        <v>18650</v>
      </c>
      <c r="R87" s="146">
        <f t="shared" si="19"/>
        <v>26853</v>
      </c>
    </row>
    <row r="88" s="34" customFormat="1" ht="24.75" customHeight="1" spans="1:18">
      <c r="A88" s="131" t="s">
        <v>146</v>
      </c>
      <c r="B88" s="131" t="s">
        <v>154</v>
      </c>
      <c r="C88" s="71">
        <f t="shared" si="21"/>
        <v>10000</v>
      </c>
      <c r="D88" s="124"/>
      <c r="E88" s="149"/>
      <c r="F88" s="149"/>
      <c r="G88" s="149"/>
      <c r="H88" s="149"/>
      <c r="I88" s="149"/>
      <c r="J88" s="149"/>
      <c r="K88" s="149"/>
      <c r="L88" s="149"/>
      <c r="M88" s="149"/>
      <c r="N88" s="149"/>
      <c r="O88" s="149"/>
      <c r="P88" s="149"/>
      <c r="Q88" s="149">
        <v>10000</v>
      </c>
      <c r="R88" s="146">
        <f t="shared" si="19"/>
        <v>10000</v>
      </c>
    </row>
    <row r="89" s="34" customFormat="1" ht="24.75" customHeight="1" spans="1:18">
      <c r="A89" s="89"/>
      <c r="B89" s="107"/>
      <c r="C89" s="71">
        <f t="shared" si="21"/>
        <v>0</v>
      </c>
      <c r="D89" s="124"/>
      <c r="E89" s="149"/>
      <c r="F89" s="149"/>
      <c r="G89" s="149"/>
      <c r="H89" s="149"/>
      <c r="I89" s="149"/>
      <c r="J89" s="149"/>
      <c r="K89" s="149"/>
      <c r="L89" s="149"/>
      <c r="M89" s="149"/>
      <c r="N89" s="149"/>
      <c r="O89" s="149"/>
      <c r="P89" s="149"/>
      <c r="Q89" s="149"/>
      <c r="R89" s="146">
        <f t="shared" si="19"/>
        <v>0</v>
      </c>
    </row>
    <row r="90" s="36" customFormat="1" ht="24.75" customHeight="1" spans="1:18">
      <c r="A90" s="67" t="s">
        <v>155</v>
      </c>
      <c r="B90" s="150"/>
      <c r="C90" s="151">
        <f t="shared" ref="C90:Q90" si="22">SUM(C91:C97)</f>
        <v>685673</v>
      </c>
      <c r="D90" s="152">
        <f t="shared" si="22"/>
        <v>0</v>
      </c>
      <c r="E90" s="151">
        <f t="shared" si="22"/>
        <v>0</v>
      </c>
      <c r="F90" s="151">
        <f t="shared" si="22"/>
        <v>37918</v>
      </c>
      <c r="G90" s="151">
        <f t="shared" si="22"/>
        <v>157047</v>
      </c>
      <c r="H90" s="151">
        <f t="shared" si="22"/>
        <v>56923</v>
      </c>
      <c r="I90" s="151">
        <f t="shared" si="22"/>
        <v>42348</v>
      </c>
      <c r="J90" s="151">
        <f t="shared" si="22"/>
        <v>96084</v>
      </c>
      <c r="K90" s="151">
        <f t="shared" si="22"/>
        <v>83974</v>
      </c>
      <c r="L90" s="151">
        <f t="shared" si="22"/>
        <v>43659</v>
      </c>
      <c r="M90" s="151">
        <f t="shared" si="22"/>
        <v>29072</v>
      </c>
      <c r="N90" s="151">
        <f t="shared" si="22"/>
        <v>24623</v>
      </c>
      <c r="O90" s="151">
        <f t="shared" si="22"/>
        <v>60999</v>
      </c>
      <c r="P90" s="151">
        <f t="shared" si="22"/>
        <v>31779</v>
      </c>
      <c r="Q90" s="151">
        <f t="shared" si="22"/>
        <v>21247</v>
      </c>
      <c r="R90" s="146">
        <f t="shared" si="19"/>
        <v>685673</v>
      </c>
    </row>
    <row r="91" s="34" customFormat="1" ht="24.75" customHeight="1" spans="1:18">
      <c r="A91" s="131" t="s">
        <v>156</v>
      </c>
      <c r="B91" s="131" t="s">
        <v>157</v>
      </c>
      <c r="C91" s="71">
        <f t="shared" ref="C91:C97" si="23">SUM(D91:Q91)</f>
        <v>13905</v>
      </c>
      <c r="D91" s="124"/>
      <c r="E91" s="149"/>
      <c r="F91" s="149">
        <v>575</v>
      </c>
      <c r="G91" s="149">
        <v>2021</v>
      </c>
      <c r="H91" s="149">
        <v>1782</v>
      </c>
      <c r="I91" s="149">
        <v>359</v>
      </c>
      <c r="J91" s="184">
        <v>4574</v>
      </c>
      <c r="K91" s="149">
        <v>523</v>
      </c>
      <c r="L91" s="149">
        <v>681</v>
      </c>
      <c r="M91" s="149">
        <v>669</v>
      </c>
      <c r="N91" s="149">
        <v>186</v>
      </c>
      <c r="O91" s="149">
        <v>96</v>
      </c>
      <c r="P91" s="149">
        <v>948</v>
      </c>
      <c r="Q91" s="149">
        <v>1491</v>
      </c>
      <c r="R91" s="146">
        <f t="shared" si="19"/>
        <v>13905</v>
      </c>
    </row>
    <row r="92" s="34" customFormat="1" ht="24.75" customHeight="1" spans="1:18">
      <c r="A92" s="131" t="s">
        <v>158</v>
      </c>
      <c r="B92" s="131" t="s">
        <v>159</v>
      </c>
      <c r="C92" s="71">
        <f t="shared" si="23"/>
        <v>415816</v>
      </c>
      <c r="D92" s="124"/>
      <c r="E92" s="149"/>
      <c r="F92" s="149">
        <v>21750</v>
      </c>
      <c r="G92" s="149">
        <v>104776</v>
      </c>
      <c r="H92" s="149">
        <v>33472</v>
      </c>
      <c r="I92" s="149">
        <v>25121</v>
      </c>
      <c r="J92" s="149">
        <v>54266</v>
      </c>
      <c r="K92" s="149">
        <v>55154</v>
      </c>
      <c r="L92" s="149">
        <v>25616</v>
      </c>
      <c r="M92" s="149">
        <v>15722</v>
      </c>
      <c r="N92" s="149">
        <v>14241</v>
      </c>
      <c r="O92" s="149">
        <v>38892</v>
      </c>
      <c r="P92" s="149">
        <v>17527</v>
      </c>
      <c r="Q92" s="149">
        <v>9279</v>
      </c>
      <c r="R92" s="146">
        <f t="shared" si="19"/>
        <v>415816</v>
      </c>
    </row>
    <row r="93" s="34" customFormat="1" ht="24.75" customHeight="1" spans="1:18">
      <c r="A93" s="131" t="s">
        <v>156</v>
      </c>
      <c r="B93" s="131" t="s">
        <v>160</v>
      </c>
      <c r="C93" s="71">
        <f t="shared" si="23"/>
        <v>126966</v>
      </c>
      <c r="D93" s="124"/>
      <c r="E93" s="149"/>
      <c r="F93" s="149">
        <v>6851</v>
      </c>
      <c r="G93" s="149">
        <v>31721</v>
      </c>
      <c r="H93" s="149">
        <v>10243</v>
      </c>
      <c r="I93" s="149">
        <v>7821</v>
      </c>
      <c r="J93" s="149">
        <v>16184</v>
      </c>
      <c r="K93" s="149">
        <v>17103</v>
      </c>
      <c r="L93" s="149">
        <v>8139</v>
      </c>
      <c r="M93" s="149">
        <v>5101</v>
      </c>
      <c r="N93" s="149">
        <v>3811</v>
      </c>
      <c r="O93" s="149">
        <v>12080</v>
      </c>
      <c r="P93" s="149">
        <v>5410</v>
      </c>
      <c r="Q93" s="149">
        <v>2502</v>
      </c>
      <c r="R93" s="146">
        <f t="shared" si="19"/>
        <v>126966</v>
      </c>
    </row>
    <row r="94" s="34" customFormat="1" ht="24.75" customHeight="1" spans="1:18">
      <c r="A94" s="131" t="s">
        <v>161</v>
      </c>
      <c r="B94" s="131" t="s">
        <v>162</v>
      </c>
      <c r="C94" s="71">
        <f t="shared" si="23"/>
        <v>15000</v>
      </c>
      <c r="D94" s="124"/>
      <c r="E94" s="149"/>
      <c r="F94" s="149">
        <v>1464</v>
      </c>
      <c r="G94" s="149">
        <v>2680</v>
      </c>
      <c r="H94" s="149">
        <v>1336</v>
      </c>
      <c r="I94" s="149">
        <v>1162</v>
      </c>
      <c r="J94" s="149">
        <v>2010</v>
      </c>
      <c r="K94" s="149">
        <v>1572</v>
      </c>
      <c r="L94" s="149">
        <v>1235</v>
      </c>
      <c r="M94" s="149">
        <v>959</v>
      </c>
      <c r="N94" s="149">
        <v>662</v>
      </c>
      <c r="O94" s="149">
        <v>1063</v>
      </c>
      <c r="P94" s="149">
        <v>647</v>
      </c>
      <c r="Q94" s="149">
        <v>210</v>
      </c>
      <c r="R94" s="146">
        <f t="shared" si="19"/>
        <v>15000</v>
      </c>
    </row>
    <row r="95" s="34" customFormat="1" ht="24.75" customHeight="1" spans="1:18">
      <c r="A95" s="131" t="s">
        <v>163</v>
      </c>
      <c r="B95" s="131" t="s">
        <v>164</v>
      </c>
      <c r="C95" s="71">
        <f t="shared" si="23"/>
        <v>11735</v>
      </c>
      <c r="D95" s="124"/>
      <c r="E95" s="149"/>
      <c r="F95" s="149">
        <v>1000</v>
      </c>
      <c r="G95" s="149">
        <v>1000</v>
      </c>
      <c r="H95" s="149">
        <v>1000</v>
      </c>
      <c r="I95" s="149">
        <v>1000</v>
      </c>
      <c r="J95" s="149">
        <v>1000</v>
      </c>
      <c r="K95" s="149">
        <v>1000</v>
      </c>
      <c r="L95" s="149">
        <v>1000</v>
      </c>
      <c r="M95" s="149">
        <v>1000</v>
      </c>
      <c r="N95" s="149">
        <v>735</v>
      </c>
      <c r="O95" s="149">
        <v>1000</v>
      </c>
      <c r="P95" s="149">
        <v>1000</v>
      </c>
      <c r="Q95" s="149">
        <v>1000</v>
      </c>
      <c r="R95" s="146">
        <f t="shared" si="19"/>
        <v>11735</v>
      </c>
    </row>
    <row r="96" s="34" customFormat="1" ht="24.75" customHeight="1" spans="1:18">
      <c r="A96" s="131" t="s">
        <v>165</v>
      </c>
      <c r="B96" s="131" t="s">
        <v>166</v>
      </c>
      <c r="C96" s="71">
        <f t="shared" si="23"/>
        <v>94020</v>
      </c>
      <c r="D96" s="124"/>
      <c r="E96" s="149"/>
      <c r="F96" s="149">
        <v>5809</v>
      </c>
      <c r="G96" s="149">
        <v>13582</v>
      </c>
      <c r="H96" s="149">
        <v>8356</v>
      </c>
      <c r="I96" s="149">
        <v>6300</v>
      </c>
      <c r="J96" s="149">
        <v>16996</v>
      </c>
      <c r="K96" s="149">
        <v>7813</v>
      </c>
      <c r="L96" s="149">
        <v>6394</v>
      </c>
      <c r="M96" s="149">
        <v>5195</v>
      </c>
      <c r="N96" s="149">
        <v>4623</v>
      </c>
      <c r="O96" s="149">
        <v>7182</v>
      </c>
      <c r="P96" s="149">
        <v>5339</v>
      </c>
      <c r="Q96" s="149">
        <v>6431</v>
      </c>
      <c r="R96" s="146">
        <f t="shared" si="19"/>
        <v>94020</v>
      </c>
    </row>
    <row r="97" s="34" customFormat="1" ht="24.75" customHeight="1" spans="1:18">
      <c r="A97" s="131" t="s">
        <v>161</v>
      </c>
      <c r="B97" s="131" t="s">
        <v>167</v>
      </c>
      <c r="C97" s="71">
        <f t="shared" si="23"/>
        <v>8231</v>
      </c>
      <c r="D97" s="124"/>
      <c r="E97" s="149"/>
      <c r="F97" s="149">
        <v>469</v>
      </c>
      <c r="G97" s="149">
        <v>1267</v>
      </c>
      <c r="H97" s="149">
        <v>734</v>
      </c>
      <c r="I97" s="149">
        <v>585</v>
      </c>
      <c r="J97" s="149">
        <v>1054</v>
      </c>
      <c r="K97" s="149">
        <v>809</v>
      </c>
      <c r="L97" s="149">
        <v>594</v>
      </c>
      <c r="M97" s="149">
        <v>426</v>
      </c>
      <c r="N97" s="149">
        <v>365</v>
      </c>
      <c r="O97" s="149">
        <v>686</v>
      </c>
      <c r="P97" s="149">
        <v>908</v>
      </c>
      <c r="Q97" s="149">
        <v>334</v>
      </c>
      <c r="R97" s="146">
        <f t="shared" si="19"/>
        <v>8231</v>
      </c>
    </row>
    <row r="98" s="38" customFormat="1" ht="24.75" customHeight="1" spans="1:18">
      <c r="A98" s="153"/>
      <c r="B98" s="154"/>
      <c r="C98" s="155"/>
      <c r="D98" s="156"/>
      <c r="E98" s="157"/>
      <c r="F98" s="157"/>
      <c r="G98" s="157"/>
      <c r="H98" s="157"/>
      <c r="I98" s="157"/>
      <c r="J98" s="157"/>
      <c r="K98" s="149"/>
      <c r="L98" s="157"/>
      <c r="M98" s="157"/>
      <c r="N98" s="157"/>
      <c r="O98" s="157"/>
      <c r="P98" s="157"/>
      <c r="Q98" s="157"/>
      <c r="R98" s="146"/>
    </row>
    <row r="99" s="36" customFormat="1" ht="24.75" customHeight="1" spans="1:18">
      <c r="A99" s="67" t="s">
        <v>168</v>
      </c>
      <c r="B99" s="150"/>
      <c r="C99" s="151">
        <f>SUM(D99:Q99)</f>
        <v>19569</v>
      </c>
      <c r="D99" s="152">
        <f t="shared" ref="D99:Q99" si="24">SUM(D100:D102)</f>
        <v>0</v>
      </c>
      <c r="E99" s="151">
        <f t="shared" si="24"/>
        <v>0</v>
      </c>
      <c r="F99" s="151">
        <f t="shared" si="24"/>
        <v>605</v>
      </c>
      <c r="G99" s="151">
        <f t="shared" si="24"/>
        <v>4132</v>
      </c>
      <c r="H99" s="151">
        <f t="shared" si="24"/>
        <v>2390</v>
      </c>
      <c r="I99" s="151">
        <f t="shared" si="24"/>
        <v>2140</v>
      </c>
      <c r="J99" s="151">
        <f t="shared" si="24"/>
        <v>3052</v>
      </c>
      <c r="K99" s="151">
        <f t="shared" si="24"/>
        <v>2267</v>
      </c>
      <c r="L99" s="151">
        <f t="shared" si="24"/>
        <v>1630</v>
      </c>
      <c r="M99" s="151">
        <f t="shared" si="24"/>
        <v>524</v>
      </c>
      <c r="N99" s="151">
        <f t="shared" si="24"/>
        <v>252</v>
      </c>
      <c r="O99" s="151">
        <f t="shared" si="24"/>
        <v>1789</v>
      </c>
      <c r="P99" s="151">
        <f t="shared" si="24"/>
        <v>532</v>
      </c>
      <c r="Q99" s="151">
        <f t="shared" si="24"/>
        <v>256</v>
      </c>
      <c r="R99" s="146">
        <f>SUM(F99:Q99)</f>
        <v>19569</v>
      </c>
    </row>
    <row r="100" s="35" customFormat="1" ht="24.75" customHeight="1" spans="1:18">
      <c r="A100" s="158" t="s">
        <v>169</v>
      </c>
      <c r="B100" s="158" t="s">
        <v>170</v>
      </c>
      <c r="C100" s="71">
        <f>SUM(D100:Q100)</f>
        <v>16743</v>
      </c>
      <c r="D100" s="124"/>
      <c r="E100" s="149"/>
      <c r="F100" s="149">
        <v>605</v>
      </c>
      <c r="G100" s="149">
        <v>3199</v>
      </c>
      <c r="H100" s="149">
        <v>2058</v>
      </c>
      <c r="I100" s="149">
        <v>1774</v>
      </c>
      <c r="J100" s="149">
        <v>2715</v>
      </c>
      <c r="K100" s="149">
        <v>1910</v>
      </c>
      <c r="L100" s="184">
        <v>1342</v>
      </c>
      <c r="M100" s="149">
        <v>524</v>
      </c>
      <c r="N100" s="149">
        <v>252</v>
      </c>
      <c r="O100" s="149">
        <v>1576</v>
      </c>
      <c r="P100" s="149">
        <v>532</v>
      </c>
      <c r="Q100" s="149">
        <v>256</v>
      </c>
      <c r="R100" s="147">
        <f>SUM(F100:Q100)</f>
        <v>16743</v>
      </c>
    </row>
    <row r="101" s="34" customFormat="1" ht="24.75" customHeight="1" spans="1:18">
      <c r="A101" s="89" t="s">
        <v>171</v>
      </c>
      <c r="B101" s="89" t="s">
        <v>172</v>
      </c>
      <c r="C101" s="71">
        <f>SUM(D101:Q101)</f>
        <v>2826</v>
      </c>
      <c r="D101" s="124"/>
      <c r="E101" s="149"/>
      <c r="F101" s="149">
        <v>0</v>
      </c>
      <c r="G101" s="149">
        <v>933</v>
      </c>
      <c r="H101" s="149">
        <v>332</v>
      </c>
      <c r="I101" s="149">
        <v>366</v>
      </c>
      <c r="J101" s="149">
        <v>337</v>
      </c>
      <c r="K101" s="149">
        <v>357</v>
      </c>
      <c r="L101" s="149">
        <v>288</v>
      </c>
      <c r="M101" s="149">
        <v>0</v>
      </c>
      <c r="N101" s="149">
        <v>0</v>
      </c>
      <c r="O101" s="149">
        <v>213</v>
      </c>
      <c r="P101" s="149">
        <v>0</v>
      </c>
      <c r="Q101" s="149">
        <v>0</v>
      </c>
      <c r="R101" s="146">
        <f>SUM(F101:Q101)</f>
        <v>2826</v>
      </c>
    </row>
    <row r="102" s="37" customFormat="1" ht="24.75" customHeight="1" spans="1:18">
      <c r="A102" s="90"/>
      <c r="B102" s="90"/>
      <c r="C102" s="71"/>
      <c r="D102" s="96"/>
      <c r="E102" s="159"/>
      <c r="F102" s="159"/>
      <c r="G102" s="160"/>
      <c r="H102" s="161"/>
      <c r="I102" s="185"/>
      <c r="J102" s="186"/>
      <c r="K102" s="187"/>
      <c r="L102" s="187"/>
      <c r="M102" s="188"/>
      <c r="N102" s="189"/>
      <c r="O102" s="190"/>
      <c r="P102" s="190"/>
      <c r="Q102" s="190"/>
      <c r="R102" s="146"/>
    </row>
    <row r="103" s="30" customFormat="1" ht="24.75" customHeight="1" spans="1:18">
      <c r="A103" s="162" t="s">
        <v>173</v>
      </c>
      <c r="B103" s="163"/>
      <c r="C103" s="164">
        <f>SUM(D103:Q103)</f>
        <v>75000</v>
      </c>
      <c r="D103" s="165">
        <f t="shared" ref="D103:Q103" si="25">SUM(D104:D106)</f>
        <v>47902</v>
      </c>
      <c r="E103" s="166">
        <f t="shared" si="25"/>
        <v>10000</v>
      </c>
      <c r="F103" s="166">
        <f t="shared" si="25"/>
        <v>2135</v>
      </c>
      <c r="G103" s="166">
        <f t="shared" si="25"/>
        <v>4103</v>
      </c>
      <c r="H103" s="166">
        <f t="shared" si="25"/>
        <v>1130</v>
      </c>
      <c r="I103" s="166">
        <f t="shared" si="25"/>
        <v>1084</v>
      </c>
      <c r="J103" s="166">
        <f t="shared" si="25"/>
        <v>1471</v>
      </c>
      <c r="K103" s="166">
        <f t="shared" si="25"/>
        <v>1133</v>
      </c>
      <c r="L103" s="166">
        <f t="shared" si="25"/>
        <v>1700</v>
      </c>
      <c r="M103" s="166">
        <f t="shared" si="25"/>
        <v>664</v>
      </c>
      <c r="N103" s="166">
        <f t="shared" si="25"/>
        <v>584</v>
      </c>
      <c r="O103" s="166">
        <f t="shared" si="25"/>
        <v>944</v>
      </c>
      <c r="P103" s="166">
        <f t="shared" si="25"/>
        <v>754</v>
      </c>
      <c r="Q103" s="166">
        <f t="shared" si="25"/>
        <v>1396</v>
      </c>
      <c r="R103" s="146">
        <f>SUM(F103:Q103)</f>
        <v>17098</v>
      </c>
    </row>
    <row r="104" s="28" customFormat="1" ht="24.75" customHeight="1" spans="1:18">
      <c r="A104" s="59" t="s">
        <v>146</v>
      </c>
      <c r="B104" s="59" t="s">
        <v>174</v>
      </c>
      <c r="C104" s="71">
        <f>SUM(D104:Q104)</f>
        <v>50000</v>
      </c>
      <c r="D104" s="167">
        <v>27000</v>
      </c>
      <c r="E104" s="168">
        <v>10000</v>
      </c>
      <c r="F104" s="168">
        <v>2003</v>
      </c>
      <c r="G104" s="168">
        <v>1887</v>
      </c>
      <c r="H104" s="168">
        <v>1050</v>
      </c>
      <c r="I104" s="168">
        <v>1050</v>
      </c>
      <c r="J104" s="168">
        <v>1278</v>
      </c>
      <c r="K104" s="168">
        <v>958</v>
      </c>
      <c r="L104" s="168">
        <v>1523</v>
      </c>
      <c r="M104" s="168">
        <v>603</v>
      </c>
      <c r="N104" s="168">
        <v>529</v>
      </c>
      <c r="O104" s="168">
        <v>900</v>
      </c>
      <c r="P104" s="170">
        <v>700</v>
      </c>
      <c r="Q104" s="168">
        <v>519</v>
      </c>
      <c r="R104" s="146">
        <f>SUM(F104:Q104)</f>
        <v>13000</v>
      </c>
    </row>
    <row r="105" s="28" customFormat="1" ht="24.75" customHeight="1" spans="1:18">
      <c r="A105" s="59" t="s">
        <v>146</v>
      </c>
      <c r="B105" s="59" t="s">
        <v>175</v>
      </c>
      <c r="C105" s="71">
        <f>SUM(D105:Q105)</f>
        <v>25000</v>
      </c>
      <c r="D105" s="169">
        <v>20902</v>
      </c>
      <c r="E105" s="168"/>
      <c r="F105" s="168">
        <v>132</v>
      </c>
      <c r="G105" s="168">
        <v>2216</v>
      </c>
      <c r="H105" s="168">
        <v>80</v>
      </c>
      <c r="I105" s="168">
        <v>34</v>
      </c>
      <c r="J105" s="168">
        <v>193</v>
      </c>
      <c r="K105" s="168">
        <v>175</v>
      </c>
      <c r="L105" s="168">
        <v>177</v>
      </c>
      <c r="M105" s="168">
        <v>61</v>
      </c>
      <c r="N105" s="168">
        <v>55</v>
      </c>
      <c r="O105" s="168">
        <v>44</v>
      </c>
      <c r="P105" s="168">
        <v>54</v>
      </c>
      <c r="Q105" s="168">
        <v>877</v>
      </c>
      <c r="R105" s="146">
        <f>SUM(F105:Q105)</f>
        <v>4098</v>
      </c>
    </row>
    <row r="106" s="39" customFormat="1" ht="24.75" customHeight="1" spans="1:18">
      <c r="A106" s="84"/>
      <c r="B106" s="84"/>
      <c r="C106" s="86">
        <f>SUM(D106:Q106)</f>
        <v>0</v>
      </c>
      <c r="D106" s="167"/>
      <c r="E106" s="170"/>
      <c r="F106" s="170"/>
      <c r="G106" s="170"/>
      <c r="H106" s="170"/>
      <c r="I106" s="170"/>
      <c r="J106" s="170"/>
      <c r="K106" s="170"/>
      <c r="L106" s="170"/>
      <c r="M106" s="170"/>
      <c r="N106" s="170"/>
      <c r="O106" s="170"/>
      <c r="P106" s="170"/>
      <c r="Q106" s="170"/>
      <c r="R106" s="147">
        <f>SUM(F106:Q106)</f>
        <v>0</v>
      </c>
    </row>
    <row r="107" s="30" customFormat="1" ht="24.75" customHeight="1" spans="1:18">
      <c r="A107" s="171" t="s">
        <v>176</v>
      </c>
      <c r="B107" s="172"/>
      <c r="C107" s="173">
        <f>SUM(D107:Q107)</f>
        <v>72475</v>
      </c>
      <c r="D107" s="174">
        <v>15081</v>
      </c>
      <c r="E107" s="175">
        <v>77</v>
      </c>
      <c r="F107" s="175">
        <v>7697</v>
      </c>
      <c r="G107" s="175">
        <v>8465</v>
      </c>
      <c r="H107" s="175">
        <v>4179</v>
      </c>
      <c r="I107" s="175">
        <v>3312</v>
      </c>
      <c r="J107" s="173">
        <v>9516</v>
      </c>
      <c r="K107" s="173">
        <v>5843</v>
      </c>
      <c r="L107" s="173">
        <v>4280</v>
      </c>
      <c r="M107" s="173">
        <v>2870</v>
      </c>
      <c r="N107" s="173">
        <v>3178</v>
      </c>
      <c r="O107" s="173">
        <v>3953</v>
      </c>
      <c r="P107" s="173">
        <v>2351</v>
      </c>
      <c r="Q107" s="173">
        <v>1673</v>
      </c>
      <c r="R107" s="147">
        <v>1410</v>
      </c>
    </row>
    <row r="108" s="28" customFormat="1" ht="24.75" customHeight="1" spans="1:18">
      <c r="A108" s="176"/>
      <c r="B108" s="59"/>
      <c r="C108" s="61"/>
      <c r="D108" s="124"/>
      <c r="E108" s="177"/>
      <c r="F108" s="177"/>
      <c r="G108" s="177"/>
      <c r="H108" s="177"/>
      <c r="I108" s="177"/>
      <c r="J108" s="149"/>
      <c r="K108" s="149"/>
      <c r="L108" s="149"/>
      <c r="M108" s="149"/>
      <c r="N108" s="149"/>
      <c r="O108" s="149"/>
      <c r="P108" s="149"/>
      <c r="Q108" s="149"/>
      <c r="R108" s="146"/>
    </row>
    <row r="109" s="30" customFormat="1" ht="24.75" customHeight="1" spans="1:18">
      <c r="A109" s="178" t="s">
        <v>177</v>
      </c>
      <c r="B109" s="179"/>
      <c r="C109" s="69">
        <f t="shared" ref="C109:C115" si="26">SUM(D109:Q109)</f>
        <v>2397</v>
      </c>
      <c r="D109" s="70">
        <v>2397</v>
      </c>
      <c r="E109" s="151"/>
      <c r="F109" s="151"/>
      <c r="G109" s="151"/>
      <c r="H109" s="151"/>
      <c r="I109" s="151"/>
      <c r="J109" s="69"/>
      <c r="K109" s="69"/>
      <c r="L109" s="69"/>
      <c r="M109" s="69"/>
      <c r="N109" s="69"/>
      <c r="O109" s="69"/>
      <c r="P109" s="69"/>
      <c r="Q109" s="69"/>
      <c r="R109" s="146"/>
    </row>
    <row r="110" s="28" customFormat="1" ht="24.75" customHeight="1" spans="1:18">
      <c r="A110" s="176"/>
      <c r="B110" s="59"/>
      <c r="C110" s="61"/>
      <c r="D110" s="124"/>
      <c r="E110" s="177"/>
      <c r="F110" s="177"/>
      <c r="G110" s="177"/>
      <c r="H110" s="177"/>
      <c r="I110" s="177"/>
      <c r="J110" s="149"/>
      <c r="K110" s="149"/>
      <c r="L110" s="149"/>
      <c r="M110" s="149"/>
      <c r="N110" s="149"/>
      <c r="O110" s="149"/>
      <c r="P110" s="149"/>
      <c r="Q110" s="149"/>
      <c r="R110" s="146"/>
    </row>
    <row r="111" s="30" customFormat="1" ht="24.75" customHeight="1" spans="1:18">
      <c r="A111" s="178" t="s">
        <v>178</v>
      </c>
      <c r="B111" s="179"/>
      <c r="C111" s="69">
        <f t="shared" ref="C111:Q111" si="27">SUM(C112:C116)</f>
        <v>64863</v>
      </c>
      <c r="D111" s="70">
        <f t="shared" si="27"/>
        <v>10252</v>
      </c>
      <c r="E111" s="151">
        <f t="shared" si="27"/>
        <v>0</v>
      </c>
      <c r="F111" s="151">
        <f t="shared" si="27"/>
        <v>7151</v>
      </c>
      <c r="G111" s="151">
        <f t="shared" si="27"/>
        <v>9588</v>
      </c>
      <c r="H111" s="151">
        <f t="shared" si="27"/>
        <v>4345</v>
      </c>
      <c r="I111" s="151">
        <f t="shared" si="27"/>
        <v>3784</v>
      </c>
      <c r="J111" s="69">
        <f t="shared" si="27"/>
        <v>6631</v>
      </c>
      <c r="K111" s="69">
        <f t="shared" si="27"/>
        <v>5201</v>
      </c>
      <c r="L111" s="69">
        <f t="shared" si="27"/>
        <v>4492</v>
      </c>
      <c r="M111" s="69">
        <f t="shared" si="27"/>
        <v>3334</v>
      </c>
      <c r="N111" s="69">
        <f t="shared" si="27"/>
        <v>3084</v>
      </c>
      <c r="O111" s="69">
        <f t="shared" si="27"/>
        <v>3489</v>
      </c>
      <c r="P111" s="69">
        <f t="shared" si="27"/>
        <v>2378</v>
      </c>
      <c r="Q111" s="69">
        <f t="shared" si="27"/>
        <v>1134</v>
      </c>
      <c r="R111" s="146">
        <f t="shared" ref="R111:R118" si="28">SUM(F111:Q111)</f>
        <v>54611</v>
      </c>
    </row>
    <row r="112" s="28" customFormat="1" ht="24.75" customHeight="1" spans="1:18">
      <c r="A112" s="59" t="s">
        <v>179</v>
      </c>
      <c r="B112" s="107" t="s">
        <v>180</v>
      </c>
      <c r="C112" s="71">
        <f t="shared" si="26"/>
        <v>277</v>
      </c>
      <c r="D112" s="169">
        <v>277</v>
      </c>
      <c r="E112" s="168"/>
      <c r="F112" s="168"/>
      <c r="G112" s="168"/>
      <c r="H112" s="168"/>
      <c r="I112" s="168"/>
      <c r="J112" s="168"/>
      <c r="K112" s="168"/>
      <c r="L112" s="168"/>
      <c r="M112" s="168"/>
      <c r="N112" s="168"/>
      <c r="O112" s="168"/>
      <c r="P112" s="168"/>
      <c r="Q112" s="168"/>
      <c r="R112" s="146">
        <f t="shared" si="28"/>
        <v>0</v>
      </c>
    </row>
    <row r="113" s="28" customFormat="1" ht="24.75" customHeight="1" spans="1:18">
      <c r="A113" s="59" t="s">
        <v>181</v>
      </c>
      <c r="B113" s="107" t="s">
        <v>182</v>
      </c>
      <c r="C113" s="71">
        <f t="shared" si="26"/>
        <v>15194</v>
      </c>
      <c r="D113" s="169">
        <v>84</v>
      </c>
      <c r="E113" s="168"/>
      <c r="F113" s="168">
        <v>1806</v>
      </c>
      <c r="G113" s="168">
        <v>2668</v>
      </c>
      <c r="H113" s="168">
        <v>1294</v>
      </c>
      <c r="I113" s="168">
        <v>1017</v>
      </c>
      <c r="J113" s="168">
        <v>2050</v>
      </c>
      <c r="K113" s="168">
        <v>1635</v>
      </c>
      <c r="L113" s="168">
        <v>1172</v>
      </c>
      <c r="M113" s="168">
        <v>789</v>
      </c>
      <c r="N113" s="168">
        <v>950</v>
      </c>
      <c r="O113" s="168">
        <v>1040</v>
      </c>
      <c r="P113" s="168">
        <v>545</v>
      </c>
      <c r="Q113" s="168">
        <v>144</v>
      </c>
      <c r="R113" s="146">
        <f t="shared" si="28"/>
        <v>15110</v>
      </c>
    </row>
    <row r="114" s="28" customFormat="1" ht="24.75" customHeight="1" spans="1:18">
      <c r="A114" s="59" t="s">
        <v>183</v>
      </c>
      <c r="B114" s="180" t="s">
        <v>184</v>
      </c>
      <c r="C114" s="181">
        <f t="shared" si="26"/>
        <v>20</v>
      </c>
      <c r="D114" s="182"/>
      <c r="E114" s="168"/>
      <c r="F114" s="168"/>
      <c r="G114" s="168"/>
      <c r="H114" s="168"/>
      <c r="I114" s="168"/>
      <c r="J114" s="168"/>
      <c r="K114" s="168"/>
      <c r="L114" s="168"/>
      <c r="M114" s="168"/>
      <c r="N114" s="168">
        <v>20</v>
      </c>
      <c r="O114" s="168"/>
      <c r="P114" s="168"/>
      <c r="Q114" s="168"/>
      <c r="R114" s="146">
        <f t="shared" si="28"/>
        <v>20</v>
      </c>
    </row>
    <row r="115" s="28" customFormat="1" ht="24.75" customHeight="1" spans="1:18">
      <c r="A115" s="59" t="s">
        <v>185</v>
      </c>
      <c r="B115" s="90"/>
      <c r="C115" s="181">
        <f t="shared" si="26"/>
        <v>49372</v>
      </c>
      <c r="D115" s="169">
        <v>9891</v>
      </c>
      <c r="E115" s="168"/>
      <c r="F115" s="168">
        <v>5345</v>
      </c>
      <c r="G115" s="168">
        <v>6920</v>
      </c>
      <c r="H115" s="168">
        <v>3051</v>
      </c>
      <c r="I115" s="168">
        <v>2767</v>
      </c>
      <c r="J115" s="168">
        <v>4581</v>
      </c>
      <c r="K115" s="168">
        <v>3566</v>
      </c>
      <c r="L115" s="168">
        <v>3320</v>
      </c>
      <c r="M115" s="168">
        <v>2545</v>
      </c>
      <c r="N115" s="168">
        <v>2114</v>
      </c>
      <c r="O115" s="168">
        <v>2449</v>
      </c>
      <c r="P115" s="168">
        <v>1833</v>
      </c>
      <c r="Q115" s="168">
        <v>990</v>
      </c>
      <c r="R115" s="146">
        <f t="shared" si="28"/>
        <v>39481</v>
      </c>
    </row>
    <row r="116" s="28" customFormat="1" ht="24.75" customHeight="1" spans="1:18">
      <c r="A116" s="59"/>
      <c r="B116" s="90"/>
      <c r="C116" s="71"/>
      <c r="D116" s="169"/>
      <c r="E116" s="168"/>
      <c r="F116" s="168"/>
      <c r="G116" s="168"/>
      <c r="H116" s="168"/>
      <c r="I116" s="168"/>
      <c r="J116" s="168"/>
      <c r="K116" s="168"/>
      <c r="L116" s="168"/>
      <c r="M116" s="168"/>
      <c r="N116" s="168"/>
      <c r="O116" s="168"/>
      <c r="P116" s="168"/>
      <c r="Q116" s="168"/>
      <c r="R116" s="146">
        <f t="shared" si="28"/>
        <v>0</v>
      </c>
    </row>
    <row r="117" s="28" customFormat="1" ht="24.75" customHeight="1" spans="1:18">
      <c r="A117" s="178" t="s">
        <v>186</v>
      </c>
      <c r="B117" s="112"/>
      <c r="C117" s="69">
        <f>SUM(D117:Q117)</f>
        <v>670689</v>
      </c>
      <c r="D117" s="70">
        <f t="shared" ref="D117:Q117" si="29">SUM(D118:D119)</f>
        <v>18636</v>
      </c>
      <c r="E117" s="69">
        <f t="shared" si="29"/>
        <v>0</v>
      </c>
      <c r="F117" s="69">
        <f t="shared" si="29"/>
        <v>100162</v>
      </c>
      <c r="G117" s="69">
        <f t="shared" si="29"/>
        <v>129852</v>
      </c>
      <c r="H117" s="69">
        <f t="shared" si="29"/>
        <v>52698</v>
      </c>
      <c r="I117" s="69">
        <f t="shared" si="29"/>
        <v>40801</v>
      </c>
      <c r="J117" s="69">
        <f t="shared" si="29"/>
        <v>70318</v>
      </c>
      <c r="K117" s="69">
        <f t="shared" si="29"/>
        <v>67902</v>
      </c>
      <c r="L117" s="69">
        <f t="shared" si="29"/>
        <v>57257</v>
      </c>
      <c r="M117" s="69">
        <f t="shared" si="29"/>
        <v>31673</v>
      </c>
      <c r="N117" s="69">
        <f t="shared" si="29"/>
        <v>23652</v>
      </c>
      <c r="O117" s="69">
        <f t="shared" si="29"/>
        <v>43750</v>
      </c>
      <c r="P117" s="69">
        <f t="shared" si="29"/>
        <v>27749</v>
      </c>
      <c r="Q117" s="69">
        <f t="shared" si="29"/>
        <v>6239</v>
      </c>
      <c r="R117" s="146">
        <f t="shared" si="28"/>
        <v>652053</v>
      </c>
    </row>
    <row r="118" s="28" customFormat="1" ht="24.75" customHeight="1" spans="1:18">
      <c r="A118" s="82" t="s">
        <v>187</v>
      </c>
      <c r="B118" s="82" t="s">
        <v>188</v>
      </c>
      <c r="C118" s="71">
        <f>SUM(D118:Q118)</f>
        <v>6141</v>
      </c>
      <c r="D118" s="62">
        <v>123</v>
      </c>
      <c r="E118" s="61">
        <v>0</v>
      </c>
      <c r="F118" s="61">
        <v>718</v>
      </c>
      <c r="G118" s="61">
        <v>1106</v>
      </c>
      <c r="H118" s="61">
        <v>463</v>
      </c>
      <c r="I118" s="61">
        <v>546</v>
      </c>
      <c r="J118" s="61">
        <v>667</v>
      </c>
      <c r="K118" s="61">
        <v>542</v>
      </c>
      <c r="L118" s="61">
        <v>491</v>
      </c>
      <c r="M118" s="61">
        <v>345</v>
      </c>
      <c r="N118" s="61">
        <v>328</v>
      </c>
      <c r="O118" s="61">
        <v>447</v>
      </c>
      <c r="P118" s="61">
        <v>265</v>
      </c>
      <c r="Q118" s="61">
        <v>100</v>
      </c>
      <c r="R118" s="146">
        <f t="shared" si="28"/>
        <v>6018</v>
      </c>
    </row>
    <row r="119" s="28" customFormat="1" ht="24.75" customHeight="1" spans="1:18">
      <c r="A119" s="59" t="s">
        <v>185</v>
      </c>
      <c r="B119" s="90"/>
      <c r="C119" s="71">
        <f>SUM(D119:Q119)</f>
        <v>664548</v>
      </c>
      <c r="D119" s="124">
        <v>18513</v>
      </c>
      <c r="E119" s="61"/>
      <c r="F119" s="61">
        <v>99444</v>
      </c>
      <c r="G119" s="61">
        <v>128746</v>
      </c>
      <c r="H119" s="61">
        <v>52235</v>
      </c>
      <c r="I119" s="61">
        <v>40255</v>
      </c>
      <c r="J119" s="61">
        <v>69651</v>
      </c>
      <c r="K119" s="61">
        <v>67360</v>
      </c>
      <c r="L119" s="61">
        <v>56766</v>
      </c>
      <c r="M119" s="61">
        <v>31328</v>
      </c>
      <c r="N119" s="61">
        <v>23324</v>
      </c>
      <c r="O119" s="61">
        <v>43303</v>
      </c>
      <c r="P119" s="61">
        <v>27484</v>
      </c>
      <c r="Q119" s="61">
        <v>6139</v>
      </c>
      <c r="R119" s="146" t="e">
        <f>SUM(#REF!)</f>
        <v>#REF!</v>
      </c>
    </row>
    <row r="120" s="28" customFormat="1" ht="24.75" customHeight="1" spans="1:18">
      <c r="A120" s="59"/>
      <c r="B120" s="60"/>
      <c r="C120" s="61"/>
      <c r="D120" s="124"/>
      <c r="E120" s="61"/>
      <c r="F120" s="183"/>
      <c r="G120" s="183"/>
      <c r="H120" s="183"/>
      <c r="I120" s="183"/>
      <c r="J120" s="183"/>
      <c r="K120" s="183"/>
      <c r="L120" s="183"/>
      <c r="M120" s="183"/>
      <c r="N120" s="183"/>
      <c r="O120" s="183"/>
      <c r="P120" s="183"/>
      <c r="Q120" s="183"/>
      <c r="R120" s="146"/>
    </row>
    <row r="121" s="30" customFormat="1" ht="24.75" customHeight="1" spans="1:18">
      <c r="A121" s="178" t="s">
        <v>189</v>
      </c>
      <c r="B121" s="179"/>
      <c r="C121" s="69">
        <f t="shared" ref="C121:C128" si="30">SUM(D121:Q121)</f>
        <v>375</v>
      </c>
      <c r="D121" s="70">
        <v>30</v>
      </c>
      <c r="E121" s="151"/>
      <c r="F121" s="151">
        <v>20</v>
      </c>
      <c r="G121" s="151">
        <v>36</v>
      </c>
      <c r="H121" s="151">
        <v>28</v>
      </c>
      <c r="I121" s="151">
        <v>30</v>
      </c>
      <c r="J121" s="69">
        <v>45</v>
      </c>
      <c r="K121" s="69">
        <v>38</v>
      </c>
      <c r="L121" s="69">
        <v>24</v>
      </c>
      <c r="M121" s="69">
        <v>30</v>
      </c>
      <c r="N121" s="69">
        <v>24</v>
      </c>
      <c r="O121" s="69">
        <v>30</v>
      </c>
      <c r="P121" s="69">
        <v>28</v>
      </c>
      <c r="Q121" s="69">
        <v>12</v>
      </c>
      <c r="R121" s="146">
        <f t="shared" ref="R121:R128" si="31">SUM(F121:Q121)</f>
        <v>345</v>
      </c>
    </row>
    <row r="122" s="28" customFormat="1" ht="24.75" customHeight="1" spans="1:18">
      <c r="A122" s="59"/>
      <c r="B122" s="89"/>
      <c r="C122" s="61"/>
      <c r="D122" s="124"/>
      <c r="E122" s="149"/>
      <c r="F122" s="149"/>
      <c r="G122" s="149"/>
      <c r="H122" s="149"/>
      <c r="I122" s="149"/>
      <c r="J122" s="149"/>
      <c r="K122" s="149"/>
      <c r="L122" s="149"/>
      <c r="M122" s="149"/>
      <c r="N122" s="149"/>
      <c r="O122" s="149"/>
      <c r="P122" s="149"/>
      <c r="Q122" s="149"/>
      <c r="R122" s="146"/>
    </row>
    <row r="123" s="30" customFormat="1" ht="24.75" customHeight="1" spans="1:18">
      <c r="A123" s="178" t="s">
        <v>190</v>
      </c>
      <c r="B123" s="172"/>
      <c r="C123" s="69">
        <f t="shared" si="30"/>
        <v>16057</v>
      </c>
      <c r="D123" s="70">
        <v>2141</v>
      </c>
      <c r="E123" s="175"/>
      <c r="F123" s="151">
        <v>1712</v>
      </c>
      <c r="G123" s="151">
        <v>2532</v>
      </c>
      <c r="H123" s="151">
        <v>1003</v>
      </c>
      <c r="I123" s="151">
        <v>1069</v>
      </c>
      <c r="J123" s="69">
        <v>1306</v>
      </c>
      <c r="K123" s="69">
        <v>1096</v>
      </c>
      <c r="L123" s="69">
        <v>900</v>
      </c>
      <c r="M123" s="69">
        <v>989</v>
      </c>
      <c r="N123" s="69">
        <v>788</v>
      </c>
      <c r="O123" s="69">
        <v>1033</v>
      </c>
      <c r="P123" s="69">
        <v>801</v>
      </c>
      <c r="Q123" s="69">
        <v>687</v>
      </c>
      <c r="R123" s="146">
        <f t="shared" si="31"/>
        <v>13916</v>
      </c>
    </row>
    <row r="124" s="28" customFormat="1" ht="24.75" customHeight="1" spans="1:18">
      <c r="A124" s="59"/>
      <c r="B124" s="89"/>
      <c r="C124" s="61"/>
      <c r="D124" s="124"/>
      <c r="E124" s="149"/>
      <c r="F124" s="149"/>
      <c r="G124" s="149"/>
      <c r="H124" s="149"/>
      <c r="I124" s="149"/>
      <c r="J124" s="149"/>
      <c r="K124" s="149"/>
      <c r="L124" s="149"/>
      <c r="M124" s="149"/>
      <c r="N124" s="149"/>
      <c r="O124" s="149"/>
      <c r="P124" s="149"/>
      <c r="Q124" s="149"/>
      <c r="R124" s="146"/>
    </row>
    <row r="125" s="28" customFormat="1" ht="24.75" customHeight="1" spans="1:18">
      <c r="A125" s="178" t="s">
        <v>191</v>
      </c>
      <c r="B125" s="112"/>
      <c r="C125" s="69">
        <f t="shared" si="30"/>
        <v>634358</v>
      </c>
      <c r="D125" s="70">
        <f t="shared" ref="D125:Q125" si="32">SUM(D126:D126)</f>
        <v>11534</v>
      </c>
      <c r="E125" s="69">
        <f t="shared" si="32"/>
        <v>0</v>
      </c>
      <c r="F125" s="69">
        <f t="shared" si="32"/>
        <v>66464</v>
      </c>
      <c r="G125" s="69">
        <f t="shared" si="32"/>
        <v>116926</v>
      </c>
      <c r="H125" s="69">
        <f t="shared" si="32"/>
        <v>49715</v>
      </c>
      <c r="I125" s="69">
        <f t="shared" si="32"/>
        <v>41911</v>
      </c>
      <c r="J125" s="69">
        <f t="shared" si="32"/>
        <v>89080</v>
      </c>
      <c r="K125" s="69">
        <f t="shared" si="32"/>
        <v>58160</v>
      </c>
      <c r="L125" s="69">
        <f t="shared" si="32"/>
        <v>57409</v>
      </c>
      <c r="M125" s="69">
        <f t="shared" si="32"/>
        <v>29756</v>
      </c>
      <c r="N125" s="69">
        <f t="shared" si="32"/>
        <v>28417</v>
      </c>
      <c r="O125" s="69">
        <f t="shared" si="32"/>
        <v>50092</v>
      </c>
      <c r="P125" s="69">
        <f t="shared" si="32"/>
        <v>27265</v>
      </c>
      <c r="Q125" s="69">
        <f t="shared" si="32"/>
        <v>7629</v>
      </c>
      <c r="R125" s="146">
        <f t="shared" si="31"/>
        <v>622824</v>
      </c>
    </row>
    <row r="126" s="28" customFormat="1" ht="24.75" customHeight="1" spans="1:18">
      <c r="A126" s="59" t="s">
        <v>185</v>
      </c>
      <c r="B126" s="89"/>
      <c r="C126" s="71">
        <f t="shared" si="30"/>
        <v>634358</v>
      </c>
      <c r="D126" s="62">
        <v>11534</v>
      </c>
      <c r="E126" s="61"/>
      <c r="F126" s="61">
        <v>66464</v>
      </c>
      <c r="G126" s="61">
        <v>116926</v>
      </c>
      <c r="H126" s="61">
        <v>49715</v>
      </c>
      <c r="I126" s="61">
        <v>41911</v>
      </c>
      <c r="J126" s="61">
        <v>89080</v>
      </c>
      <c r="K126" s="61">
        <v>58160</v>
      </c>
      <c r="L126" s="61">
        <v>57409</v>
      </c>
      <c r="M126" s="61">
        <v>29756</v>
      </c>
      <c r="N126" s="61">
        <v>28417</v>
      </c>
      <c r="O126" s="61">
        <v>50092</v>
      </c>
      <c r="P126" s="61">
        <v>27265</v>
      </c>
      <c r="Q126" s="61">
        <v>7629</v>
      </c>
      <c r="R126" s="146">
        <f t="shared" si="31"/>
        <v>622824</v>
      </c>
    </row>
    <row r="127" s="28" customFormat="1" ht="24.75" customHeight="1" spans="1:18">
      <c r="A127" s="59"/>
      <c r="B127" s="89"/>
      <c r="C127" s="61">
        <f t="shared" si="30"/>
        <v>0</v>
      </c>
      <c r="D127" s="62"/>
      <c r="E127" s="61"/>
      <c r="F127" s="61"/>
      <c r="G127" s="61"/>
      <c r="H127" s="61"/>
      <c r="I127" s="61"/>
      <c r="J127" s="61"/>
      <c r="K127" s="61"/>
      <c r="L127" s="61"/>
      <c r="M127" s="61"/>
      <c r="N127" s="61"/>
      <c r="O127" s="61"/>
      <c r="P127" s="61"/>
      <c r="Q127" s="61"/>
      <c r="R127" s="146">
        <f t="shared" si="31"/>
        <v>0</v>
      </c>
    </row>
    <row r="128" s="30" customFormat="1" ht="24.75" customHeight="1" spans="1:18">
      <c r="A128" s="178" t="s">
        <v>192</v>
      </c>
      <c r="B128" s="179"/>
      <c r="C128" s="69">
        <f t="shared" si="30"/>
        <v>414369</v>
      </c>
      <c r="D128" s="70">
        <v>66120</v>
      </c>
      <c r="E128" s="151"/>
      <c r="F128" s="151">
        <v>43370</v>
      </c>
      <c r="G128" s="151">
        <v>67298</v>
      </c>
      <c r="H128" s="151">
        <v>30006</v>
      </c>
      <c r="I128" s="151">
        <v>22096</v>
      </c>
      <c r="J128" s="69">
        <v>45237</v>
      </c>
      <c r="K128" s="69">
        <v>34101</v>
      </c>
      <c r="L128" s="69">
        <v>29083</v>
      </c>
      <c r="M128" s="69">
        <v>19313</v>
      </c>
      <c r="N128" s="69">
        <v>17844</v>
      </c>
      <c r="O128" s="69">
        <v>22327</v>
      </c>
      <c r="P128" s="69">
        <v>13588</v>
      </c>
      <c r="Q128" s="69">
        <v>3986</v>
      </c>
      <c r="R128" s="146">
        <f t="shared" si="31"/>
        <v>348249</v>
      </c>
    </row>
    <row r="129" s="28" customFormat="1" ht="24.75" customHeight="1" spans="1:18">
      <c r="A129" s="191"/>
      <c r="B129" s="192"/>
      <c r="C129" s="61"/>
      <c r="D129" s="62"/>
      <c r="E129" s="61"/>
      <c r="F129" s="61"/>
      <c r="G129" s="61"/>
      <c r="H129" s="61"/>
      <c r="I129" s="61"/>
      <c r="J129" s="61"/>
      <c r="K129" s="61"/>
      <c r="L129" s="61"/>
      <c r="M129" s="61"/>
      <c r="N129" s="61"/>
      <c r="O129" s="61"/>
      <c r="P129" s="61"/>
      <c r="Q129" s="61"/>
      <c r="R129" s="146"/>
    </row>
    <row r="130" s="30" customFormat="1" ht="24.75" customHeight="1" spans="1:18">
      <c r="A130" s="178" t="s">
        <v>193</v>
      </c>
      <c r="B130" s="179"/>
      <c r="C130" s="69">
        <f t="shared" ref="C130:C136" si="33">SUM(D130:Q130)</f>
        <v>128399</v>
      </c>
      <c r="D130" s="70">
        <v>85</v>
      </c>
      <c r="E130" s="151"/>
      <c r="F130" s="151">
        <v>8320</v>
      </c>
      <c r="G130" s="151">
        <v>23644</v>
      </c>
      <c r="H130" s="151">
        <v>8860</v>
      </c>
      <c r="I130" s="151">
        <v>8606</v>
      </c>
      <c r="J130" s="69">
        <v>15405</v>
      </c>
      <c r="K130" s="69">
        <v>15175</v>
      </c>
      <c r="L130" s="69">
        <v>13531</v>
      </c>
      <c r="M130" s="69">
        <v>11617</v>
      </c>
      <c r="N130" s="69">
        <v>5215</v>
      </c>
      <c r="O130" s="69">
        <v>9843</v>
      </c>
      <c r="P130" s="69">
        <v>6523</v>
      </c>
      <c r="Q130" s="69">
        <v>1575</v>
      </c>
      <c r="R130" s="146">
        <f t="shared" ref="R130:R136" si="34">SUM(F130:Q130)</f>
        <v>128314</v>
      </c>
    </row>
    <row r="131" s="28" customFormat="1" ht="24.75" customHeight="1" spans="1:18">
      <c r="A131" s="59"/>
      <c r="B131" s="89"/>
      <c r="C131" s="61"/>
      <c r="D131" s="62"/>
      <c r="E131" s="61"/>
      <c r="F131" s="61"/>
      <c r="G131" s="61"/>
      <c r="H131" s="61"/>
      <c r="I131" s="61"/>
      <c r="J131" s="61"/>
      <c r="K131" s="61"/>
      <c r="L131" s="61"/>
      <c r="M131" s="61"/>
      <c r="N131" s="61"/>
      <c r="O131" s="61"/>
      <c r="P131" s="61"/>
      <c r="Q131" s="61"/>
      <c r="R131" s="146">
        <f t="shared" si="34"/>
        <v>0</v>
      </c>
    </row>
    <row r="132" s="30" customFormat="1" ht="24.75" customHeight="1" spans="1:18">
      <c r="A132" s="178" t="s">
        <v>194</v>
      </c>
      <c r="B132" s="179"/>
      <c r="C132" s="69">
        <f t="shared" si="33"/>
        <v>30000</v>
      </c>
      <c r="D132" s="70"/>
      <c r="E132" s="151">
        <v>3000</v>
      </c>
      <c r="F132" s="151">
        <v>20000</v>
      </c>
      <c r="G132" s="151">
        <v>0</v>
      </c>
      <c r="H132" s="151">
        <v>3000</v>
      </c>
      <c r="I132" s="151">
        <v>3000</v>
      </c>
      <c r="J132" s="69">
        <v>0</v>
      </c>
      <c r="K132" s="69">
        <v>0</v>
      </c>
      <c r="L132" s="69">
        <v>0</v>
      </c>
      <c r="M132" s="69">
        <v>0</v>
      </c>
      <c r="N132" s="69">
        <v>0</v>
      </c>
      <c r="O132" s="69">
        <v>0</v>
      </c>
      <c r="P132" s="69">
        <v>0</v>
      </c>
      <c r="Q132" s="69">
        <v>1000</v>
      </c>
      <c r="R132" s="146">
        <f t="shared" si="34"/>
        <v>27000</v>
      </c>
    </row>
    <row r="133" s="28" customFormat="1" ht="24.75" customHeight="1" spans="1:18">
      <c r="A133" s="59"/>
      <c r="B133" s="89"/>
      <c r="C133" s="61"/>
      <c r="D133" s="62"/>
      <c r="E133" s="61"/>
      <c r="F133" s="61"/>
      <c r="G133" s="61"/>
      <c r="H133" s="61"/>
      <c r="I133" s="61"/>
      <c r="J133" s="61"/>
      <c r="K133" s="61"/>
      <c r="L133" s="61"/>
      <c r="M133" s="61"/>
      <c r="N133" s="61"/>
      <c r="O133" s="61"/>
      <c r="P133" s="61"/>
      <c r="Q133" s="61"/>
      <c r="R133" s="146">
        <f t="shared" si="34"/>
        <v>0</v>
      </c>
    </row>
    <row r="134" s="30" customFormat="1" ht="24.75" customHeight="1" spans="1:18">
      <c r="A134" s="178" t="s">
        <v>195</v>
      </c>
      <c r="B134" s="179"/>
      <c r="C134" s="69">
        <f t="shared" si="33"/>
        <v>262010</v>
      </c>
      <c r="D134" s="70">
        <f t="shared" ref="D134:Q134" si="35">SUM(D135:D136)</f>
        <v>4940</v>
      </c>
      <c r="E134" s="151">
        <f t="shared" si="35"/>
        <v>0</v>
      </c>
      <c r="F134" s="151">
        <f t="shared" si="35"/>
        <v>8612</v>
      </c>
      <c r="G134" s="151">
        <f t="shared" si="35"/>
        <v>32299</v>
      </c>
      <c r="H134" s="151">
        <f t="shared" si="35"/>
        <v>21610</v>
      </c>
      <c r="I134" s="151">
        <f t="shared" si="35"/>
        <v>24285</v>
      </c>
      <c r="J134" s="69">
        <f t="shared" si="35"/>
        <v>21457</v>
      </c>
      <c r="K134" s="69">
        <f t="shared" si="35"/>
        <v>22087</v>
      </c>
      <c r="L134" s="69">
        <f t="shared" si="35"/>
        <v>40300</v>
      </c>
      <c r="M134" s="69">
        <f t="shared" si="35"/>
        <v>28180</v>
      </c>
      <c r="N134" s="69">
        <f t="shared" si="35"/>
        <v>7006</v>
      </c>
      <c r="O134" s="69">
        <f t="shared" si="35"/>
        <v>24058</v>
      </c>
      <c r="P134" s="69">
        <f t="shared" si="35"/>
        <v>18302</v>
      </c>
      <c r="Q134" s="69">
        <f t="shared" si="35"/>
        <v>8874</v>
      </c>
      <c r="R134" s="146">
        <f t="shared" si="34"/>
        <v>257070</v>
      </c>
    </row>
    <row r="135" s="31" customFormat="1" ht="24.75" customHeight="1" spans="1:18">
      <c r="A135" s="193" t="s">
        <v>196</v>
      </c>
      <c r="B135" s="193" t="s">
        <v>197</v>
      </c>
      <c r="C135" s="71">
        <f t="shared" si="33"/>
        <v>1323</v>
      </c>
      <c r="D135" s="62"/>
      <c r="E135" s="61"/>
      <c r="F135" s="194">
        <v>61</v>
      </c>
      <c r="G135" s="194">
        <v>144</v>
      </c>
      <c r="H135" s="194">
        <v>149</v>
      </c>
      <c r="I135" s="194">
        <v>55</v>
      </c>
      <c r="J135" s="194">
        <v>337</v>
      </c>
      <c r="K135" s="224">
        <v>0</v>
      </c>
      <c r="L135" s="194">
        <v>75</v>
      </c>
      <c r="M135" s="194">
        <v>74</v>
      </c>
      <c r="N135" s="194">
        <v>169</v>
      </c>
      <c r="O135" s="194">
        <v>63</v>
      </c>
      <c r="P135" s="194">
        <v>196</v>
      </c>
      <c r="Q135" s="61"/>
      <c r="R135" s="146">
        <f t="shared" si="34"/>
        <v>1323</v>
      </c>
    </row>
    <row r="136" s="28" customFormat="1" ht="24.75" customHeight="1" spans="1:18">
      <c r="A136" s="59" t="s">
        <v>185</v>
      </c>
      <c r="B136" s="158"/>
      <c r="C136" s="71">
        <f t="shared" si="33"/>
        <v>260687</v>
      </c>
      <c r="D136" s="62">
        <v>4940</v>
      </c>
      <c r="E136" s="61">
        <v>0</v>
      </c>
      <c r="F136" s="61">
        <v>8551</v>
      </c>
      <c r="G136" s="61">
        <v>32155</v>
      </c>
      <c r="H136" s="61">
        <v>21461</v>
      </c>
      <c r="I136" s="61">
        <v>24230</v>
      </c>
      <c r="J136" s="61">
        <v>21120</v>
      </c>
      <c r="K136" s="61">
        <v>22087</v>
      </c>
      <c r="L136" s="61">
        <v>40225</v>
      </c>
      <c r="M136" s="61">
        <v>28106</v>
      </c>
      <c r="N136" s="61">
        <v>6837</v>
      </c>
      <c r="O136" s="61">
        <v>23995</v>
      </c>
      <c r="P136" s="61">
        <v>18106</v>
      </c>
      <c r="Q136" s="61">
        <v>8874</v>
      </c>
      <c r="R136" s="146">
        <f t="shared" si="34"/>
        <v>255747</v>
      </c>
    </row>
    <row r="137" s="28" customFormat="1" ht="24.75" customHeight="1" spans="1:18">
      <c r="A137" s="59"/>
      <c r="B137" s="195"/>
      <c r="C137" s="61"/>
      <c r="D137" s="62"/>
      <c r="E137" s="61"/>
      <c r="F137" s="61"/>
      <c r="G137" s="61"/>
      <c r="H137" s="61"/>
      <c r="I137" s="61"/>
      <c r="J137" s="61"/>
      <c r="K137" s="61"/>
      <c r="L137" s="61"/>
      <c r="M137" s="61"/>
      <c r="N137" s="61"/>
      <c r="O137" s="61"/>
      <c r="P137" s="61"/>
      <c r="Q137" s="61"/>
      <c r="R137" s="146"/>
    </row>
    <row r="138" s="30" customFormat="1" ht="24.75" customHeight="1" spans="1:18">
      <c r="A138" s="178" t="s">
        <v>198</v>
      </c>
      <c r="B138" s="179"/>
      <c r="C138" s="69">
        <f t="shared" ref="C138:C144" si="36">SUM(D138:Q138)</f>
        <v>43186</v>
      </c>
      <c r="D138" s="70">
        <v>0</v>
      </c>
      <c r="E138" s="151"/>
      <c r="F138" s="151">
        <v>2611</v>
      </c>
      <c r="G138" s="151">
        <v>5093</v>
      </c>
      <c r="H138" s="151">
        <v>2424</v>
      </c>
      <c r="I138" s="151">
        <v>1927</v>
      </c>
      <c r="J138" s="69">
        <v>11088</v>
      </c>
      <c r="K138" s="69">
        <v>2783</v>
      </c>
      <c r="L138" s="69">
        <v>2483</v>
      </c>
      <c r="M138" s="69">
        <v>2245</v>
      </c>
      <c r="N138" s="69">
        <v>1799</v>
      </c>
      <c r="O138" s="69">
        <v>1878</v>
      </c>
      <c r="P138" s="69">
        <v>2439</v>
      </c>
      <c r="Q138" s="69">
        <v>6416</v>
      </c>
      <c r="R138" s="146">
        <f>SUM(F138:Q138)</f>
        <v>43186</v>
      </c>
    </row>
    <row r="139" s="28" customFormat="1" ht="24.75" customHeight="1" spans="1:18">
      <c r="A139" s="59"/>
      <c r="B139" s="89"/>
      <c r="C139" s="61"/>
      <c r="D139" s="62"/>
      <c r="E139" s="61"/>
      <c r="F139" s="61"/>
      <c r="G139" s="61"/>
      <c r="H139" s="61"/>
      <c r="I139" s="61"/>
      <c r="J139" s="61"/>
      <c r="K139" s="61"/>
      <c r="L139" s="61"/>
      <c r="M139" s="61"/>
      <c r="N139" s="61"/>
      <c r="O139" s="61"/>
      <c r="P139" s="61"/>
      <c r="Q139" s="61"/>
      <c r="R139" s="146">
        <f>SUM(F139:Q139)</f>
        <v>0</v>
      </c>
    </row>
    <row r="140" s="30" customFormat="1" ht="24.75" customHeight="1" spans="1:18">
      <c r="A140" s="178" t="s">
        <v>199</v>
      </c>
      <c r="B140" s="179"/>
      <c r="C140" s="69">
        <f t="shared" si="36"/>
        <v>43060</v>
      </c>
      <c r="D140" s="70">
        <v>105</v>
      </c>
      <c r="E140" s="151">
        <v>1204</v>
      </c>
      <c r="F140" s="151">
        <v>4439</v>
      </c>
      <c r="G140" s="151">
        <v>3968</v>
      </c>
      <c r="H140" s="151">
        <v>1271</v>
      </c>
      <c r="I140" s="151">
        <v>8989</v>
      </c>
      <c r="J140" s="69">
        <v>6465</v>
      </c>
      <c r="K140" s="69">
        <v>749</v>
      </c>
      <c r="L140" s="69">
        <v>11641</v>
      </c>
      <c r="M140" s="69">
        <v>585</v>
      </c>
      <c r="N140" s="69">
        <v>345</v>
      </c>
      <c r="O140" s="69">
        <v>1694</v>
      </c>
      <c r="P140" s="69">
        <v>1605</v>
      </c>
      <c r="Q140" s="69">
        <v>0</v>
      </c>
      <c r="R140" s="146">
        <v>1204</v>
      </c>
    </row>
    <row r="141" s="28" customFormat="1" ht="24.75" customHeight="1" spans="1:18">
      <c r="A141" s="59"/>
      <c r="B141" s="89"/>
      <c r="C141" s="61">
        <f t="shared" si="36"/>
        <v>0</v>
      </c>
      <c r="D141" s="62"/>
      <c r="E141" s="61"/>
      <c r="F141" s="61"/>
      <c r="G141" s="61"/>
      <c r="H141" s="61"/>
      <c r="I141" s="61"/>
      <c r="J141" s="61"/>
      <c r="K141" s="61"/>
      <c r="L141" s="61"/>
      <c r="M141" s="61"/>
      <c r="N141" s="61"/>
      <c r="O141" s="61"/>
      <c r="P141" s="61"/>
      <c r="Q141" s="61"/>
      <c r="R141" s="146">
        <f>SUM(F141:Q141)</f>
        <v>0</v>
      </c>
    </row>
    <row r="142" s="30" customFormat="1" ht="24.75" customHeight="1" spans="1:18">
      <c r="A142" s="178" t="s">
        <v>200</v>
      </c>
      <c r="B142" s="179"/>
      <c r="C142" s="69">
        <f t="shared" si="36"/>
        <v>9229</v>
      </c>
      <c r="D142" s="70">
        <v>8</v>
      </c>
      <c r="E142" s="151"/>
      <c r="F142" s="151">
        <v>423</v>
      </c>
      <c r="G142" s="151">
        <v>1404</v>
      </c>
      <c r="H142" s="151">
        <v>796</v>
      </c>
      <c r="I142" s="151">
        <v>189</v>
      </c>
      <c r="J142" s="69">
        <v>1006</v>
      </c>
      <c r="K142" s="69">
        <v>1308</v>
      </c>
      <c r="L142" s="69">
        <v>1128</v>
      </c>
      <c r="M142" s="69">
        <v>2057</v>
      </c>
      <c r="N142" s="69">
        <v>125</v>
      </c>
      <c r="O142" s="69">
        <v>60</v>
      </c>
      <c r="P142" s="69">
        <v>725</v>
      </c>
      <c r="Q142" s="69">
        <v>0</v>
      </c>
      <c r="R142" s="146">
        <v>0</v>
      </c>
    </row>
    <row r="143" s="28" customFormat="1" ht="24.75" customHeight="1" spans="1:18">
      <c r="A143" s="59"/>
      <c r="B143" s="89"/>
      <c r="C143" s="61">
        <f t="shared" si="36"/>
        <v>0</v>
      </c>
      <c r="D143" s="62"/>
      <c r="E143" s="61"/>
      <c r="F143" s="61"/>
      <c r="G143" s="61"/>
      <c r="H143" s="61"/>
      <c r="I143" s="61"/>
      <c r="J143" s="61"/>
      <c r="K143" s="61"/>
      <c r="L143" s="61"/>
      <c r="M143" s="61"/>
      <c r="N143" s="61"/>
      <c r="O143" s="61"/>
      <c r="P143" s="61"/>
      <c r="Q143" s="61"/>
      <c r="R143" s="146">
        <f>SUM(F143:Q143)</f>
        <v>0</v>
      </c>
    </row>
    <row r="144" s="30" customFormat="1" ht="24.75" customHeight="1" spans="1:18">
      <c r="A144" s="178" t="s">
        <v>201</v>
      </c>
      <c r="B144" s="179"/>
      <c r="C144" s="69">
        <f t="shared" si="36"/>
        <v>327</v>
      </c>
      <c r="D144" s="70">
        <v>95</v>
      </c>
      <c r="E144" s="151"/>
      <c r="F144" s="151">
        <v>0</v>
      </c>
      <c r="G144" s="151">
        <v>0</v>
      </c>
      <c r="H144" s="151">
        <v>0</v>
      </c>
      <c r="I144" s="151">
        <v>0</v>
      </c>
      <c r="J144" s="69">
        <v>0</v>
      </c>
      <c r="K144" s="69">
        <v>116</v>
      </c>
      <c r="L144" s="69">
        <v>0</v>
      </c>
      <c r="M144" s="69">
        <v>116</v>
      </c>
      <c r="N144" s="69">
        <v>0</v>
      </c>
      <c r="O144" s="69">
        <v>0</v>
      </c>
      <c r="P144" s="69">
        <v>0</v>
      </c>
      <c r="Q144" s="69">
        <v>0</v>
      </c>
      <c r="R144" s="146">
        <f>SUM(F144:Q144)</f>
        <v>232</v>
      </c>
    </row>
    <row r="145" s="40" customFormat="1" ht="24.75" customHeight="1" spans="1:18">
      <c r="A145" s="196"/>
      <c r="B145" s="197"/>
      <c r="C145" s="155"/>
      <c r="D145" s="198"/>
      <c r="E145" s="155"/>
      <c r="F145" s="199"/>
      <c r="G145" s="199"/>
      <c r="H145" s="199"/>
      <c r="I145" s="199"/>
      <c r="J145" s="199"/>
      <c r="K145" s="225"/>
      <c r="L145" s="199"/>
      <c r="M145" s="199"/>
      <c r="N145" s="199"/>
      <c r="O145" s="199"/>
      <c r="P145" s="199"/>
      <c r="Q145" s="199"/>
      <c r="R145" s="227"/>
    </row>
    <row r="146" s="30" customFormat="1" ht="24.75" customHeight="1" spans="1:18">
      <c r="A146" s="178" t="s">
        <v>202</v>
      </c>
      <c r="B146" s="179"/>
      <c r="C146" s="69">
        <f>SUM(D146:Q146)</f>
        <v>48901</v>
      </c>
      <c r="D146" s="70"/>
      <c r="E146" s="151"/>
      <c r="F146" s="151">
        <v>14653</v>
      </c>
      <c r="G146" s="151">
        <v>6931</v>
      </c>
      <c r="H146" s="151">
        <v>1691</v>
      </c>
      <c r="I146" s="151">
        <v>2956</v>
      </c>
      <c r="J146" s="69">
        <v>1099</v>
      </c>
      <c r="K146" s="69">
        <v>3975</v>
      </c>
      <c r="L146" s="69">
        <v>6708</v>
      </c>
      <c r="M146" s="69">
        <v>2501</v>
      </c>
      <c r="N146" s="69">
        <v>1823</v>
      </c>
      <c r="O146" s="69">
        <v>2278</v>
      </c>
      <c r="P146" s="69">
        <v>4014</v>
      </c>
      <c r="Q146" s="69">
        <v>272</v>
      </c>
      <c r="R146" s="146">
        <f>SUM(F146:Q146)</f>
        <v>48901</v>
      </c>
    </row>
    <row r="147" s="40" customFormat="1" ht="24.75" customHeight="1" spans="1:18">
      <c r="A147" s="196"/>
      <c r="B147" s="197"/>
      <c r="C147" s="155"/>
      <c r="D147" s="198"/>
      <c r="E147" s="155"/>
      <c r="F147" s="199"/>
      <c r="G147" s="199"/>
      <c r="H147" s="199"/>
      <c r="I147" s="199"/>
      <c r="J147" s="199"/>
      <c r="K147" s="225"/>
      <c r="L147" s="199"/>
      <c r="M147" s="199"/>
      <c r="N147" s="199"/>
      <c r="O147" s="199"/>
      <c r="P147" s="199"/>
      <c r="Q147" s="199"/>
      <c r="R147" s="227"/>
    </row>
    <row r="148" s="30" customFormat="1" ht="24.75" customHeight="1" spans="1:18">
      <c r="A148" s="178" t="s">
        <v>203</v>
      </c>
      <c r="B148" s="179"/>
      <c r="C148" s="69">
        <f>SUM(D148:Q148)</f>
        <v>4144</v>
      </c>
      <c r="D148" s="70">
        <v>3</v>
      </c>
      <c r="E148" s="151"/>
      <c r="F148" s="151">
        <v>11</v>
      </c>
      <c r="G148" s="151">
        <v>544</v>
      </c>
      <c r="H148" s="151"/>
      <c r="I148" s="151">
        <v>478</v>
      </c>
      <c r="J148" s="69"/>
      <c r="K148" s="69">
        <v>144</v>
      </c>
      <c r="L148" s="69">
        <v>543</v>
      </c>
      <c r="M148" s="69">
        <v>244</v>
      </c>
      <c r="N148" s="69">
        <v>238</v>
      </c>
      <c r="O148" s="69">
        <v>846</v>
      </c>
      <c r="P148" s="69">
        <v>1057</v>
      </c>
      <c r="Q148" s="69">
        <v>36</v>
      </c>
      <c r="R148" s="146">
        <f>SUM(F148:Q148)</f>
        <v>4141</v>
      </c>
    </row>
    <row r="149" s="28" customFormat="1" ht="24.75" customHeight="1" spans="1:18">
      <c r="A149" s="59"/>
      <c r="B149" s="89"/>
      <c r="C149" s="61"/>
      <c r="D149" s="62"/>
      <c r="E149" s="61"/>
      <c r="F149" s="61"/>
      <c r="G149" s="61"/>
      <c r="H149" s="61"/>
      <c r="I149" s="61"/>
      <c r="J149" s="61"/>
      <c r="K149" s="61"/>
      <c r="L149" s="61"/>
      <c r="M149" s="61"/>
      <c r="N149" s="61"/>
      <c r="O149" s="61"/>
      <c r="P149" s="61"/>
      <c r="Q149" s="61"/>
      <c r="R149" s="146">
        <f>SUM(F149:Q149)</f>
        <v>0</v>
      </c>
    </row>
    <row r="150" s="30" customFormat="1" ht="24.75" customHeight="1" spans="1:18">
      <c r="A150" s="178" t="s">
        <v>204</v>
      </c>
      <c r="B150" s="179"/>
      <c r="C150" s="69">
        <f>SUM(D150:Q150)</f>
        <v>9451</v>
      </c>
      <c r="D150" s="70">
        <v>975</v>
      </c>
      <c r="E150" s="151">
        <v>4</v>
      </c>
      <c r="F150" s="151">
        <v>870</v>
      </c>
      <c r="G150" s="151">
        <v>1652</v>
      </c>
      <c r="H150" s="151">
        <v>762</v>
      </c>
      <c r="I150" s="151">
        <v>417</v>
      </c>
      <c r="J150" s="69">
        <v>1148</v>
      </c>
      <c r="K150" s="69">
        <v>984</v>
      </c>
      <c r="L150" s="69">
        <v>719</v>
      </c>
      <c r="M150" s="69">
        <v>438</v>
      </c>
      <c r="N150" s="69">
        <v>518</v>
      </c>
      <c r="O150" s="69">
        <v>556</v>
      </c>
      <c r="P150" s="69">
        <v>235</v>
      </c>
      <c r="Q150" s="69">
        <v>173</v>
      </c>
      <c r="R150" s="146">
        <f>SUM(F150:Q150)</f>
        <v>8472</v>
      </c>
    </row>
    <row r="151" s="28" customFormat="1" ht="24.75" customHeight="1" spans="1:18">
      <c r="A151" s="176"/>
      <c r="B151" s="107"/>
      <c r="C151" s="61"/>
      <c r="D151" s="62"/>
      <c r="E151" s="109"/>
      <c r="F151" s="109"/>
      <c r="G151" s="109"/>
      <c r="H151" s="109"/>
      <c r="I151" s="109"/>
      <c r="J151" s="61"/>
      <c r="K151" s="61"/>
      <c r="L151" s="61"/>
      <c r="M151" s="61"/>
      <c r="N151" s="61"/>
      <c r="O151" s="61"/>
      <c r="P151" s="61"/>
      <c r="Q151" s="61"/>
      <c r="R151" s="146"/>
    </row>
    <row r="152" s="30" customFormat="1" ht="24.75" customHeight="1" spans="1:18">
      <c r="A152" s="178" t="s">
        <v>205</v>
      </c>
      <c r="B152" s="179"/>
      <c r="C152" s="69">
        <f t="shared" ref="C152:C162" si="37">SUM(D152:Q152)</f>
        <v>496</v>
      </c>
      <c r="D152" s="70"/>
      <c r="E152" s="151"/>
      <c r="F152" s="151">
        <v>2</v>
      </c>
      <c r="G152" s="151">
        <v>7</v>
      </c>
      <c r="H152" s="151">
        <v>5</v>
      </c>
      <c r="I152" s="151">
        <v>4</v>
      </c>
      <c r="J152" s="69">
        <v>461</v>
      </c>
      <c r="K152" s="69">
        <v>4</v>
      </c>
      <c r="L152" s="69">
        <v>3</v>
      </c>
      <c r="M152" s="69">
        <v>2</v>
      </c>
      <c r="N152" s="69">
        <v>1</v>
      </c>
      <c r="O152" s="69">
        <v>4</v>
      </c>
      <c r="P152" s="69">
        <v>2</v>
      </c>
      <c r="Q152" s="69">
        <v>1</v>
      </c>
      <c r="R152" s="146">
        <f>SUM(F152:Q152)</f>
        <v>496</v>
      </c>
    </row>
    <row r="153" s="28" customFormat="1" ht="24.75" customHeight="1" spans="1:18">
      <c r="A153" s="176"/>
      <c r="B153" s="107"/>
      <c r="C153" s="61"/>
      <c r="D153" s="62"/>
      <c r="E153" s="109"/>
      <c r="F153" s="109"/>
      <c r="G153" s="109"/>
      <c r="H153" s="109"/>
      <c r="I153" s="109"/>
      <c r="J153" s="61"/>
      <c r="K153" s="61"/>
      <c r="L153" s="61"/>
      <c r="M153" s="61"/>
      <c r="N153" s="61"/>
      <c r="O153" s="61"/>
      <c r="P153" s="61"/>
      <c r="Q153" s="61"/>
      <c r="R153" s="146"/>
    </row>
    <row r="154" s="30" customFormat="1" ht="24.75" customHeight="1" spans="1:18">
      <c r="A154" s="178" t="s">
        <v>206</v>
      </c>
      <c r="B154" s="179"/>
      <c r="C154" s="69">
        <f t="shared" si="37"/>
        <v>901898</v>
      </c>
      <c r="D154" s="70">
        <f t="shared" ref="D154:Q154" si="38">SUM(D155:D158)</f>
        <v>59890</v>
      </c>
      <c r="E154" s="69">
        <f t="shared" si="38"/>
        <v>3478</v>
      </c>
      <c r="F154" s="69">
        <f t="shared" si="38"/>
        <v>122969</v>
      </c>
      <c r="G154" s="69">
        <f t="shared" si="38"/>
        <v>148503</v>
      </c>
      <c r="H154" s="69">
        <f t="shared" si="38"/>
        <v>52427</v>
      </c>
      <c r="I154" s="69">
        <f t="shared" si="38"/>
        <v>48845</v>
      </c>
      <c r="J154" s="69">
        <f t="shared" si="38"/>
        <v>47352</v>
      </c>
      <c r="K154" s="69">
        <f t="shared" si="38"/>
        <v>54930</v>
      </c>
      <c r="L154" s="69">
        <f t="shared" si="38"/>
        <v>119532</v>
      </c>
      <c r="M154" s="69">
        <f t="shared" si="38"/>
        <v>49106</v>
      </c>
      <c r="N154" s="69">
        <f t="shared" si="38"/>
        <v>38522</v>
      </c>
      <c r="O154" s="69">
        <f t="shared" si="38"/>
        <v>38594</v>
      </c>
      <c r="P154" s="69">
        <f t="shared" si="38"/>
        <v>48748</v>
      </c>
      <c r="Q154" s="69">
        <f t="shared" si="38"/>
        <v>69002</v>
      </c>
      <c r="R154" s="146">
        <f>SUM(F154:Q154)</f>
        <v>838530</v>
      </c>
    </row>
    <row r="155" s="28" customFormat="1" ht="24.75" customHeight="1" spans="1:18">
      <c r="A155" s="59" t="s">
        <v>207</v>
      </c>
      <c r="B155" s="60"/>
      <c r="C155" s="61">
        <f t="shared" si="37"/>
        <v>901898</v>
      </c>
      <c r="D155" s="62">
        <v>75358</v>
      </c>
      <c r="E155" s="61">
        <v>3478</v>
      </c>
      <c r="F155" s="108">
        <v>119205</v>
      </c>
      <c r="G155" s="108">
        <v>143722</v>
      </c>
      <c r="H155" s="108">
        <v>51795</v>
      </c>
      <c r="I155" s="108">
        <v>48389</v>
      </c>
      <c r="J155" s="108">
        <v>46260</v>
      </c>
      <c r="K155" s="108">
        <v>54303</v>
      </c>
      <c r="L155" s="108">
        <v>118359</v>
      </c>
      <c r="M155" s="108">
        <v>47991</v>
      </c>
      <c r="N155" s="108">
        <v>38114</v>
      </c>
      <c r="O155" s="108">
        <v>37856</v>
      </c>
      <c r="P155" s="108">
        <v>48401</v>
      </c>
      <c r="Q155" s="108">
        <v>68667</v>
      </c>
      <c r="R155" s="146">
        <f>SUM(F157:Q157)</f>
        <v>6246</v>
      </c>
    </row>
    <row r="156" s="28" customFormat="1" ht="24.75" customHeight="1" spans="1:18">
      <c r="A156" s="59" t="s">
        <v>208</v>
      </c>
      <c r="B156" s="60"/>
      <c r="C156" s="61">
        <f t="shared" si="37"/>
        <v>0</v>
      </c>
      <c r="D156" s="62">
        <v>-5681</v>
      </c>
      <c r="E156" s="61"/>
      <c r="F156" s="61">
        <v>681</v>
      </c>
      <c r="G156" s="61">
        <v>829</v>
      </c>
      <c r="H156" s="61">
        <v>392</v>
      </c>
      <c r="I156" s="61">
        <v>247</v>
      </c>
      <c r="J156" s="61">
        <v>516</v>
      </c>
      <c r="K156" s="61">
        <v>339</v>
      </c>
      <c r="L156" s="61">
        <v>920</v>
      </c>
      <c r="M156" s="61">
        <v>527</v>
      </c>
      <c r="N156" s="61">
        <v>264</v>
      </c>
      <c r="O156" s="61">
        <v>500</v>
      </c>
      <c r="P156" s="61">
        <v>236</v>
      </c>
      <c r="Q156" s="61">
        <v>230</v>
      </c>
      <c r="R156" s="146">
        <f>SUM(F156:Q156)</f>
        <v>5681</v>
      </c>
    </row>
    <row r="157" s="39" customFormat="1" ht="24.75" customHeight="1" spans="1:18">
      <c r="A157" s="84" t="s">
        <v>209</v>
      </c>
      <c r="B157" s="85"/>
      <c r="C157" s="134">
        <f t="shared" si="37"/>
        <v>0</v>
      </c>
      <c r="D157" s="77">
        <v>-6246</v>
      </c>
      <c r="E157" s="134"/>
      <c r="F157" s="134">
        <v>483</v>
      </c>
      <c r="G157" s="134">
        <v>3459</v>
      </c>
      <c r="H157" s="134">
        <v>240</v>
      </c>
      <c r="I157" s="134">
        <v>209</v>
      </c>
      <c r="J157" s="134">
        <v>576</v>
      </c>
      <c r="K157" s="134">
        <v>285</v>
      </c>
      <c r="L157" s="134">
        <v>213</v>
      </c>
      <c r="M157" s="134">
        <v>183</v>
      </c>
      <c r="N157" s="134">
        <v>144</v>
      </c>
      <c r="O157" s="134">
        <v>238</v>
      </c>
      <c r="P157" s="134">
        <v>111</v>
      </c>
      <c r="Q157" s="134">
        <v>105</v>
      </c>
      <c r="R157" s="147" t="e">
        <f>SUM(#REF!)</f>
        <v>#REF!</v>
      </c>
    </row>
    <row r="158" s="28" customFormat="1" ht="24.75" customHeight="1" spans="1:18">
      <c r="A158" s="59" t="s">
        <v>210</v>
      </c>
      <c r="B158" s="200"/>
      <c r="C158" s="61">
        <f t="shared" si="37"/>
        <v>0</v>
      </c>
      <c r="D158" s="62">
        <v>-3541</v>
      </c>
      <c r="E158" s="61"/>
      <c r="F158" s="61">
        <v>2600</v>
      </c>
      <c r="G158" s="61">
        <v>493</v>
      </c>
      <c r="H158" s="61"/>
      <c r="I158" s="61"/>
      <c r="J158" s="61"/>
      <c r="K158" s="61">
        <v>3</v>
      </c>
      <c r="L158" s="61">
        <v>40</v>
      </c>
      <c r="M158" s="61">
        <v>405</v>
      </c>
      <c r="N158" s="61"/>
      <c r="O158" s="61"/>
      <c r="P158" s="61"/>
      <c r="Q158" s="61"/>
      <c r="R158" s="228">
        <v>96.1</v>
      </c>
    </row>
    <row r="159" s="30" customFormat="1" ht="24.75" customHeight="1" spans="1:18">
      <c r="A159" s="162" t="s">
        <v>211</v>
      </c>
      <c r="B159" s="201"/>
      <c r="C159" s="164">
        <f t="shared" si="37"/>
        <v>47273</v>
      </c>
      <c r="D159" s="202">
        <f t="shared" ref="D159:Q159" si="39">SUM(D160:D162)</f>
        <v>2529</v>
      </c>
      <c r="E159" s="164">
        <f t="shared" si="39"/>
        <v>60</v>
      </c>
      <c r="F159" s="164">
        <f t="shared" si="39"/>
        <v>375</v>
      </c>
      <c r="G159" s="164">
        <f t="shared" si="39"/>
        <v>1475</v>
      </c>
      <c r="H159" s="164">
        <f t="shared" si="39"/>
        <v>264</v>
      </c>
      <c r="I159" s="164">
        <f t="shared" si="39"/>
        <v>367</v>
      </c>
      <c r="J159" s="164">
        <f t="shared" si="39"/>
        <v>467</v>
      </c>
      <c r="K159" s="164">
        <f t="shared" si="39"/>
        <v>373</v>
      </c>
      <c r="L159" s="164">
        <f t="shared" si="39"/>
        <v>862</v>
      </c>
      <c r="M159" s="164">
        <f t="shared" si="39"/>
        <v>1077</v>
      </c>
      <c r="N159" s="164">
        <f t="shared" si="39"/>
        <v>541</v>
      </c>
      <c r="O159" s="164">
        <f t="shared" si="39"/>
        <v>474</v>
      </c>
      <c r="P159" s="164">
        <f t="shared" si="39"/>
        <v>409</v>
      </c>
      <c r="Q159" s="164">
        <f t="shared" si="39"/>
        <v>38000</v>
      </c>
      <c r="R159" s="228">
        <f t="shared" ref="R159:R164" si="40">SUM(F159:Q159)</f>
        <v>44684</v>
      </c>
    </row>
    <row r="160" s="41" customFormat="1" ht="24.75" customHeight="1" spans="1:256">
      <c r="A160" s="203" t="s">
        <v>212</v>
      </c>
      <c r="B160" s="60"/>
      <c r="C160" s="61">
        <f t="shared" si="37"/>
        <v>47273</v>
      </c>
      <c r="D160" s="62">
        <v>4033</v>
      </c>
      <c r="E160" s="61">
        <v>60</v>
      </c>
      <c r="F160" s="61">
        <v>290</v>
      </c>
      <c r="G160" s="61">
        <v>1220</v>
      </c>
      <c r="H160" s="61">
        <v>194</v>
      </c>
      <c r="I160" s="61">
        <v>302</v>
      </c>
      <c r="J160" s="61">
        <v>307</v>
      </c>
      <c r="K160" s="61">
        <v>263</v>
      </c>
      <c r="L160" s="61">
        <v>727</v>
      </c>
      <c r="M160" s="61">
        <v>932</v>
      </c>
      <c r="N160" s="61">
        <v>456</v>
      </c>
      <c r="O160" s="61">
        <v>394</v>
      </c>
      <c r="P160" s="61">
        <v>349</v>
      </c>
      <c r="Q160" s="134">
        <v>37746</v>
      </c>
      <c r="R160" s="229">
        <f t="shared" si="40"/>
        <v>43180</v>
      </c>
      <c r="S160" s="230"/>
      <c r="T160" s="230"/>
      <c r="U160" s="230"/>
      <c r="V160" s="230"/>
      <c r="W160" s="230"/>
      <c r="X160" s="230"/>
      <c r="Y160" s="230"/>
      <c r="Z160" s="230"/>
      <c r="AA160" s="230"/>
      <c r="AB160" s="230"/>
      <c r="AC160" s="230"/>
      <c r="AD160" s="230"/>
      <c r="AF160" s="233"/>
      <c r="AH160" s="230"/>
      <c r="AI160" s="233"/>
      <c r="AJ160" s="233"/>
      <c r="AK160" s="230"/>
      <c r="AL160" s="230"/>
      <c r="AM160" s="230"/>
      <c r="AN160" s="230"/>
      <c r="AO160" s="230"/>
      <c r="AP160" s="230"/>
      <c r="AQ160" s="230"/>
      <c r="AR160" s="230"/>
      <c r="AS160" s="230"/>
      <c r="AT160" s="230"/>
      <c r="AU160" s="230"/>
      <c r="AV160" s="230"/>
      <c r="AX160" s="233"/>
      <c r="AZ160" s="230"/>
      <c r="BA160" s="233"/>
      <c r="BB160" s="233"/>
      <c r="BC160" s="230"/>
      <c r="BD160" s="230"/>
      <c r="BE160" s="230"/>
      <c r="BF160" s="230"/>
      <c r="BG160" s="230"/>
      <c r="BH160" s="230"/>
      <c r="BI160" s="230"/>
      <c r="BJ160" s="230"/>
      <c r="BK160" s="230"/>
      <c r="BL160" s="230"/>
      <c r="BM160" s="230"/>
      <c r="BN160" s="230"/>
      <c r="BP160" s="233"/>
      <c r="BR160" s="230"/>
      <c r="BS160" s="233"/>
      <c r="BT160" s="233"/>
      <c r="BU160" s="230"/>
      <c r="BV160" s="230"/>
      <c r="BW160" s="230"/>
      <c r="BX160" s="230"/>
      <c r="BY160" s="230"/>
      <c r="BZ160" s="230"/>
      <c r="CA160" s="230"/>
      <c r="CB160" s="230"/>
      <c r="CC160" s="230"/>
      <c r="CD160" s="230"/>
      <c r="CE160" s="230"/>
      <c r="CF160" s="230"/>
      <c r="CH160" s="233"/>
      <c r="CJ160" s="230"/>
      <c r="CK160" s="233"/>
      <c r="CL160" s="233"/>
      <c r="CM160" s="230"/>
      <c r="CN160" s="230"/>
      <c r="CO160" s="230"/>
      <c r="CP160" s="230"/>
      <c r="CQ160" s="230"/>
      <c r="CR160" s="230"/>
      <c r="CS160" s="230"/>
      <c r="CT160" s="230"/>
      <c r="CU160" s="230"/>
      <c r="CV160" s="230"/>
      <c r="CW160" s="230"/>
      <c r="CX160" s="230"/>
      <c r="CZ160" s="233"/>
      <c r="DB160" s="230"/>
      <c r="DC160" s="233"/>
      <c r="DD160" s="233"/>
      <c r="DE160" s="230"/>
      <c r="DF160" s="230"/>
      <c r="DG160" s="230"/>
      <c r="DH160" s="230"/>
      <c r="DI160" s="230"/>
      <c r="DJ160" s="230"/>
      <c r="DK160" s="230"/>
      <c r="DL160" s="230"/>
      <c r="DM160" s="230"/>
      <c r="DN160" s="230"/>
      <c r="DO160" s="230"/>
      <c r="DP160" s="230"/>
      <c r="DR160" s="233"/>
      <c r="DT160" s="230"/>
      <c r="DU160" s="233"/>
      <c r="DV160" s="233"/>
      <c r="DW160" s="230"/>
      <c r="DX160" s="230"/>
      <c r="DY160" s="230"/>
      <c r="DZ160" s="230"/>
      <c r="EA160" s="230"/>
      <c r="EB160" s="230"/>
      <c r="EC160" s="230"/>
      <c r="ED160" s="230"/>
      <c r="EE160" s="230"/>
      <c r="EF160" s="230"/>
      <c r="EG160" s="230"/>
      <c r="EH160" s="230"/>
      <c r="EJ160" s="233"/>
      <c r="EL160" s="230"/>
      <c r="EM160" s="233"/>
      <c r="EN160" s="233"/>
      <c r="EO160" s="230"/>
      <c r="EP160" s="230"/>
      <c r="EQ160" s="230"/>
      <c r="ER160" s="230"/>
      <c r="ES160" s="230"/>
      <c r="ET160" s="230"/>
      <c r="EU160" s="230"/>
      <c r="EV160" s="230"/>
      <c r="EW160" s="230"/>
      <c r="EX160" s="230"/>
      <c r="EY160" s="230"/>
      <c r="EZ160" s="230"/>
      <c r="FB160" s="233"/>
      <c r="FD160" s="230"/>
      <c r="FE160" s="233"/>
      <c r="FF160" s="233"/>
      <c r="FG160" s="230"/>
      <c r="FH160" s="230"/>
      <c r="FI160" s="230"/>
      <c r="FJ160" s="230"/>
      <c r="FK160" s="230"/>
      <c r="FL160" s="230"/>
      <c r="FM160" s="230"/>
      <c r="FN160" s="230"/>
      <c r="FO160" s="230"/>
      <c r="FP160" s="230"/>
      <c r="FQ160" s="230"/>
      <c r="FR160" s="230"/>
      <c r="FT160" s="233"/>
      <c r="FV160" s="230"/>
      <c r="FW160" s="233"/>
      <c r="FX160" s="233"/>
      <c r="FY160" s="230"/>
      <c r="FZ160" s="230"/>
      <c r="GA160" s="230"/>
      <c r="GB160" s="230"/>
      <c r="GC160" s="230"/>
      <c r="GD160" s="230"/>
      <c r="GE160" s="230"/>
      <c r="GF160" s="230"/>
      <c r="GG160" s="230"/>
      <c r="GH160" s="230"/>
      <c r="GI160" s="230"/>
      <c r="GJ160" s="230"/>
      <c r="GL160" s="233"/>
      <c r="GN160" s="230"/>
      <c r="GO160" s="233"/>
      <c r="GP160" s="233"/>
      <c r="GQ160" s="230"/>
      <c r="GR160" s="230"/>
      <c r="GS160" s="230"/>
      <c r="GT160" s="230"/>
      <c r="GU160" s="230"/>
      <c r="GV160" s="230"/>
      <c r="GW160" s="230"/>
      <c r="GX160" s="230"/>
      <c r="GY160" s="230"/>
      <c r="GZ160" s="230"/>
      <c r="HA160" s="230"/>
      <c r="HB160" s="230"/>
      <c r="HD160" s="233"/>
      <c r="HF160" s="230"/>
      <c r="HG160" s="233"/>
      <c r="HH160" s="233"/>
      <c r="HI160" s="230"/>
      <c r="HJ160" s="230"/>
      <c r="HK160" s="230"/>
      <c r="HL160" s="230"/>
      <c r="HM160" s="230"/>
      <c r="HN160" s="230"/>
      <c r="HO160" s="230"/>
      <c r="HP160" s="230"/>
      <c r="HQ160" s="230"/>
      <c r="HR160" s="230"/>
      <c r="HS160" s="230"/>
      <c r="HT160" s="230"/>
      <c r="HV160" s="233"/>
      <c r="HX160" s="230"/>
      <c r="HY160" s="233"/>
      <c r="HZ160" s="233"/>
      <c r="IA160" s="230"/>
      <c r="IB160" s="230"/>
      <c r="IC160" s="230"/>
      <c r="ID160" s="230"/>
      <c r="IE160" s="230"/>
      <c r="IF160" s="230"/>
      <c r="IG160" s="230"/>
      <c r="IH160" s="230"/>
      <c r="II160" s="230"/>
      <c r="IJ160" s="230"/>
      <c r="IK160" s="230"/>
      <c r="IL160" s="230"/>
      <c r="IN160" s="233"/>
      <c r="IP160" s="230"/>
      <c r="IQ160" s="233"/>
      <c r="IR160" s="233"/>
      <c r="IS160" s="230"/>
      <c r="IT160" s="230"/>
      <c r="IU160" s="230"/>
      <c r="IV160" s="230"/>
    </row>
    <row r="161" s="28" customFormat="1" ht="24.75" customHeight="1" spans="1:18">
      <c r="A161" s="204" t="s">
        <v>213</v>
      </c>
      <c r="B161" s="205"/>
      <c r="C161" s="109">
        <f t="shared" si="37"/>
        <v>0</v>
      </c>
      <c r="D161" s="206">
        <v>-1320</v>
      </c>
      <c r="E161" s="109"/>
      <c r="F161" s="207">
        <v>85</v>
      </c>
      <c r="G161" s="207">
        <v>255</v>
      </c>
      <c r="H161" s="207">
        <v>70</v>
      </c>
      <c r="I161" s="207">
        <v>65</v>
      </c>
      <c r="J161" s="207">
        <v>160</v>
      </c>
      <c r="K161" s="207">
        <v>110</v>
      </c>
      <c r="L161" s="207">
        <v>135</v>
      </c>
      <c r="M161" s="207">
        <v>145</v>
      </c>
      <c r="N161" s="207">
        <v>85</v>
      </c>
      <c r="O161" s="207">
        <v>80</v>
      </c>
      <c r="P161" s="207">
        <v>60</v>
      </c>
      <c r="Q161" s="207">
        <v>70</v>
      </c>
      <c r="R161" s="231">
        <f t="shared" si="40"/>
        <v>1320</v>
      </c>
    </row>
    <row r="162" s="28" customFormat="1" ht="24.75" customHeight="1" spans="1:18">
      <c r="A162" s="59" t="s">
        <v>210</v>
      </c>
      <c r="B162" s="60"/>
      <c r="C162" s="61">
        <f t="shared" si="37"/>
        <v>0</v>
      </c>
      <c r="D162" s="62">
        <v>-184</v>
      </c>
      <c r="E162" s="61"/>
      <c r="F162" s="61"/>
      <c r="G162" s="61"/>
      <c r="H162" s="61"/>
      <c r="I162" s="61"/>
      <c r="J162" s="61"/>
      <c r="K162" s="61"/>
      <c r="L162" s="61"/>
      <c r="M162" s="61"/>
      <c r="N162" s="61"/>
      <c r="O162" s="61"/>
      <c r="P162" s="61"/>
      <c r="Q162" s="61">
        <v>184</v>
      </c>
      <c r="R162" s="146">
        <f t="shared" si="40"/>
        <v>184</v>
      </c>
    </row>
    <row r="163" s="30" customFormat="1" ht="24.75" customHeight="1" spans="1:18">
      <c r="A163" s="67" t="s">
        <v>214</v>
      </c>
      <c r="B163" s="68"/>
      <c r="C163" s="69">
        <f t="shared" ref="C163:Q163" si="41">SUM(C164:C165)</f>
        <v>193</v>
      </c>
      <c r="D163" s="70">
        <f t="shared" si="41"/>
        <v>0</v>
      </c>
      <c r="E163" s="69">
        <f t="shared" si="41"/>
        <v>0</v>
      </c>
      <c r="F163" s="69">
        <f t="shared" si="41"/>
        <v>135</v>
      </c>
      <c r="G163" s="69">
        <f t="shared" si="41"/>
        <v>14</v>
      </c>
      <c r="H163" s="69">
        <f t="shared" si="41"/>
        <v>10</v>
      </c>
      <c r="I163" s="69">
        <f t="shared" si="41"/>
        <v>3</v>
      </c>
      <c r="J163" s="69">
        <f t="shared" si="41"/>
        <v>6</v>
      </c>
      <c r="K163" s="69">
        <f t="shared" si="41"/>
        <v>3</v>
      </c>
      <c r="L163" s="69">
        <f t="shared" si="41"/>
        <v>4</v>
      </c>
      <c r="M163" s="69">
        <f t="shared" si="41"/>
        <v>3</v>
      </c>
      <c r="N163" s="69">
        <f t="shared" si="41"/>
        <v>7</v>
      </c>
      <c r="O163" s="69">
        <f t="shared" si="41"/>
        <v>4</v>
      </c>
      <c r="P163" s="69">
        <f t="shared" si="41"/>
        <v>2</v>
      </c>
      <c r="Q163" s="69">
        <f t="shared" si="41"/>
        <v>2</v>
      </c>
      <c r="R163" s="146">
        <f t="shared" si="40"/>
        <v>193</v>
      </c>
    </row>
    <row r="164" s="28" customFormat="1" ht="24.75" customHeight="1" spans="1:18">
      <c r="A164" s="203" t="s">
        <v>212</v>
      </c>
      <c r="B164" s="60"/>
      <c r="C164" s="61">
        <f>SUM(D164:Q164)</f>
        <v>193</v>
      </c>
      <c r="D164" s="62"/>
      <c r="E164" s="61"/>
      <c r="F164" s="61">
        <v>135</v>
      </c>
      <c r="G164" s="61">
        <v>14</v>
      </c>
      <c r="H164" s="61">
        <v>10</v>
      </c>
      <c r="I164" s="61">
        <v>3</v>
      </c>
      <c r="J164" s="61">
        <v>6</v>
      </c>
      <c r="K164" s="61">
        <v>3</v>
      </c>
      <c r="L164" s="61">
        <v>4</v>
      </c>
      <c r="M164" s="61">
        <v>3</v>
      </c>
      <c r="N164" s="61">
        <v>7</v>
      </c>
      <c r="O164" s="61">
        <v>4</v>
      </c>
      <c r="P164" s="61">
        <v>2</v>
      </c>
      <c r="Q164" s="61">
        <v>2</v>
      </c>
      <c r="R164" s="146">
        <f t="shared" si="40"/>
        <v>193</v>
      </c>
    </row>
    <row r="165" s="28" customFormat="1" ht="24.75" customHeight="1" spans="1:18">
      <c r="A165" s="203" t="s">
        <v>215</v>
      </c>
      <c r="B165" s="60"/>
      <c r="C165" s="61"/>
      <c r="D165" s="62"/>
      <c r="E165" s="61"/>
      <c r="F165" s="61"/>
      <c r="G165" s="61"/>
      <c r="H165" s="61"/>
      <c r="I165" s="61"/>
      <c r="J165" s="61"/>
      <c r="K165" s="61"/>
      <c r="L165" s="61"/>
      <c r="M165" s="61"/>
      <c r="N165" s="61"/>
      <c r="O165" s="61"/>
      <c r="P165" s="61"/>
      <c r="Q165" s="61"/>
      <c r="R165" s="146"/>
    </row>
    <row r="166" s="28" customFormat="1" ht="24.75" customHeight="1" spans="1:18">
      <c r="A166" s="59" t="s">
        <v>216</v>
      </c>
      <c r="B166" s="60"/>
      <c r="C166" s="61">
        <f>SUM(D166:Q166)</f>
        <v>47967</v>
      </c>
      <c r="D166" s="62">
        <f t="shared" ref="D166:Q166" si="42">SUM(D167,D185)</f>
        <v>-4511</v>
      </c>
      <c r="E166" s="61">
        <f t="shared" si="42"/>
        <v>0</v>
      </c>
      <c r="F166" s="61">
        <f t="shared" si="42"/>
        <v>16865</v>
      </c>
      <c r="G166" s="61">
        <f t="shared" si="42"/>
        <v>12798</v>
      </c>
      <c r="H166" s="61">
        <f t="shared" si="42"/>
        <v>4027</v>
      </c>
      <c r="I166" s="61">
        <f t="shared" si="42"/>
        <v>1675</v>
      </c>
      <c r="J166" s="61">
        <f t="shared" si="42"/>
        <v>4546</v>
      </c>
      <c r="K166" s="61">
        <f t="shared" si="42"/>
        <v>5926</v>
      </c>
      <c r="L166" s="61">
        <f t="shared" si="42"/>
        <v>1105</v>
      </c>
      <c r="M166" s="61">
        <f t="shared" si="42"/>
        <v>873</v>
      </c>
      <c r="N166" s="61">
        <f t="shared" si="42"/>
        <v>1672</v>
      </c>
      <c r="O166" s="61">
        <f t="shared" si="42"/>
        <v>1816</v>
      </c>
      <c r="P166" s="61">
        <f t="shared" si="42"/>
        <v>622</v>
      </c>
      <c r="Q166" s="61">
        <f t="shared" si="42"/>
        <v>553</v>
      </c>
      <c r="R166" s="146">
        <f>SUM(F166:Q166)</f>
        <v>52478</v>
      </c>
    </row>
    <row r="167" s="42" customFormat="1" ht="24.75" customHeight="1" spans="1:18">
      <c r="A167" s="208" t="s">
        <v>217</v>
      </c>
      <c r="B167" s="209"/>
      <c r="C167" s="71">
        <f t="shared" ref="C167:Q167" si="43">C168+C169</f>
        <v>47608</v>
      </c>
      <c r="D167" s="210">
        <f t="shared" si="43"/>
        <v>-4327</v>
      </c>
      <c r="E167" s="71">
        <f t="shared" si="43"/>
        <v>0</v>
      </c>
      <c r="F167" s="71">
        <f t="shared" si="43"/>
        <v>16665</v>
      </c>
      <c r="G167" s="71">
        <f t="shared" si="43"/>
        <v>12754</v>
      </c>
      <c r="H167" s="71">
        <f t="shared" si="43"/>
        <v>3995</v>
      </c>
      <c r="I167" s="71">
        <f t="shared" si="43"/>
        <v>1653</v>
      </c>
      <c r="J167" s="71">
        <f t="shared" si="43"/>
        <v>4463</v>
      </c>
      <c r="K167" s="71">
        <f t="shared" si="43"/>
        <v>5899</v>
      </c>
      <c r="L167" s="71">
        <f t="shared" si="43"/>
        <v>1089</v>
      </c>
      <c r="M167" s="71">
        <f t="shared" si="43"/>
        <v>819</v>
      </c>
      <c r="N167" s="71">
        <f t="shared" si="43"/>
        <v>1665</v>
      </c>
      <c r="O167" s="71">
        <f t="shared" si="43"/>
        <v>1789</v>
      </c>
      <c r="P167" s="71">
        <f t="shared" si="43"/>
        <v>608</v>
      </c>
      <c r="Q167" s="71">
        <f t="shared" si="43"/>
        <v>536</v>
      </c>
      <c r="R167" s="146">
        <f>SUM(F167:Q167)</f>
        <v>51935</v>
      </c>
    </row>
    <row r="168" s="37" customFormat="1" ht="24.75" customHeight="1" spans="1:18">
      <c r="A168" s="59" t="s">
        <v>218</v>
      </c>
      <c r="B168" s="60"/>
      <c r="C168" s="61">
        <f>SUM(D168:Q168)</f>
        <v>1046</v>
      </c>
      <c r="D168" s="62"/>
      <c r="E168" s="61"/>
      <c r="F168" s="61">
        <v>1046</v>
      </c>
      <c r="G168" s="211"/>
      <c r="H168" s="211"/>
      <c r="I168" s="211"/>
      <c r="J168" s="211"/>
      <c r="K168" s="211"/>
      <c r="L168" s="211"/>
      <c r="M168" s="211"/>
      <c r="N168" s="211"/>
      <c r="O168" s="211"/>
      <c r="P168" s="211"/>
      <c r="Q168" s="211"/>
      <c r="R168" s="146">
        <f>SUM(F168:Q168)</f>
        <v>1046</v>
      </c>
    </row>
    <row r="169" s="43" customFormat="1" ht="24.75" customHeight="1" spans="1:18">
      <c r="A169" s="59" t="s">
        <v>219</v>
      </c>
      <c r="B169" s="60"/>
      <c r="C169" s="61">
        <f t="shared" ref="C169:Q169" si="44">SUM(C170:C183)</f>
        <v>46562</v>
      </c>
      <c r="D169" s="62">
        <f t="shared" si="44"/>
        <v>-4327</v>
      </c>
      <c r="E169" s="61">
        <f t="shared" si="44"/>
        <v>0</v>
      </c>
      <c r="F169" s="61">
        <f t="shared" si="44"/>
        <v>15619</v>
      </c>
      <c r="G169" s="61">
        <f t="shared" si="44"/>
        <v>12754</v>
      </c>
      <c r="H169" s="61">
        <f t="shared" si="44"/>
        <v>3995</v>
      </c>
      <c r="I169" s="61">
        <f t="shared" si="44"/>
        <v>1653</v>
      </c>
      <c r="J169" s="61">
        <f t="shared" si="44"/>
        <v>4463</v>
      </c>
      <c r="K169" s="61">
        <f t="shared" si="44"/>
        <v>5899</v>
      </c>
      <c r="L169" s="61">
        <f t="shared" si="44"/>
        <v>1089</v>
      </c>
      <c r="M169" s="61">
        <f t="shared" si="44"/>
        <v>819</v>
      </c>
      <c r="N169" s="61">
        <f t="shared" si="44"/>
        <v>1665</v>
      </c>
      <c r="O169" s="61">
        <f t="shared" si="44"/>
        <v>1789</v>
      </c>
      <c r="P169" s="61">
        <f t="shared" si="44"/>
        <v>608</v>
      </c>
      <c r="Q169" s="61">
        <f t="shared" si="44"/>
        <v>536</v>
      </c>
      <c r="R169" s="146">
        <f>SUM(F169:Q169)</f>
        <v>50889</v>
      </c>
    </row>
    <row r="170" s="43" customFormat="1" ht="24.75" customHeight="1" spans="1:18">
      <c r="A170" s="212" t="s">
        <v>220</v>
      </c>
      <c r="B170" s="85" t="s">
        <v>221</v>
      </c>
      <c r="C170" s="134">
        <f t="shared" ref="C170:C183" si="45">SUM(D170:Q170)</f>
        <v>11281</v>
      </c>
      <c r="D170" s="128"/>
      <c r="E170" s="129"/>
      <c r="F170" s="129">
        <v>4597</v>
      </c>
      <c r="G170" s="129">
        <v>941</v>
      </c>
      <c r="H170" s="129">
        <v>880</v>
      </c>
      <c r="I170" s="129">
        <v>506</v>
      </c>
      <c r="J170" s="129">
        <v>810</v>
      </c>
      <c r="K170" s="129">
        <v>791</v>
      </c>
      <c r="L170" s="129">
        <v>717</v>
      </c>
      <c r="M170" s="129">
        <v>430</v>
      </c>
      <c r="N170" s="129">
        <v>577</v>
      </c>
      <c r="O170" s="129">
        <v>374</v>
      </c>
      <c r="P170" s="129">
        <v>291</v>
      </c>
      <c r="Q170" s="129">
        <v>367</v>
      </c>
      <c r="R170" s="146">
        <f>SUM(F170:Q170)</f>
        <v>11281</v>
      </c>
    </row>
    <row r="171" s="43" customFormat="1" ht="24.75" customHeight="1" spans="1:18">
      <c r="A171" s="212" t="s">
        <v>222</v>
      </c>
      <c r="B171" s="84" t="s">
        <v>223</v>
      </c>
      <c r="C171" s="134">
        <f t="shared" si="45"/>
        <v>91</v>
      </c>
      <c r="D171" s="128">
        <v>34</v>
      </c>
      <c r="E171" s="129"/>
      <c r="F171" s="129">
        <v>8</v>
      </c>
      <c r="G171" s="129">
        <v>8</v>
      </c>
      <c r="H171" s="129">
        <v>3</v>
      </c>
      <c r="I171" s="129">
        <v>4</v>
      </c>
      <c r="J171" s="129">
        <v>4</v>
      </c>
      <c r="K171" s="129">
        <v>4</v>
      </c>
      <c r="L171" s="129">
        <v>4</v>
      </c>
      <c r="M171" s="129">
        <v>2</v>
      </c>
      <c r="N171" s="129">
        <v>2</v>
      </c>
      <c r="O171" s="129">
        <v>9</v>
      </c>
      <c r="P171" s="129">
        <v>4</v>
      </c>
      <c r="Q171" s="129">
        <v>5</v>
      </c>
      <c r="R171" s="146">
        <f t="shared" ref="R171:R183" si="46">SUM(F171:Q171)</f>
        <v>57</v>
      </c>
    </row>
    <row r="172" s="43" customFormat="1" ht="24.75" customHeight="1" spans="1:18">
      <c r="A172" s="212" t="s">
        <v>224</v>
      </c>
      <c r="B172" s="85" t="s">
        <v>225</v>
      </c>
      <c r="C172" s="134">
        <f t="shared" si="45"/>
        <v>22659</v>
      </c>
      <c r="D172" s="128"/>
      <c r="E172" s="129"/>
      <c r="F172" s="129">
        <v>2690</v>
      </c>
      <c r="G172" s="129">
        <v>11605</v>
      </c>
      <c r="H172" s="129">
        <v>215</v>
      </c>
      <c r="I172" s="129">
        <v>1040</v>
      </c>
      <c r="J172" s="129">
        <v>3501</v>
      </c>
      <c r="K172" s="129">
        <v>1044</v>
      </c>
      <c r="L172" s="129">
        <v>268</v>
      </c>
      <c r="M172" s="129">
        <v>287</v>
      </c>
      <c r="N172" s="129">
        <v>778</v>
      </c>
      <c r="O172" s="129">
        <v>1117</v>
      </c>
      <c r="P172" s="129">
        <v>114</v>
      </c>
      <c r="Q172" s="129"/>
      <c r="R172" s="146">
        <f t="shared" si="46"/>
        <v>22659</v>
      </c>
    </row>
    <row r="173" s="43" customFormat="1" ht="24.75" customHeight="1" spans="1:18">
      <c r="A173" s="212" t="s">
        <v>226</v>
      </c>
      <c r="B173" s="84" t="s">
        <v>227</v>
      </c>
      <c r="C173" s="134">
        <f t="shared" si="45"/>
        <v>11847</v>
      </c>
      <c r="D173" s="128"/>
      <c r="E173" s="129"/>
      <c r="F173" s="129">
        <v>8101</v>
      </c>
      <c r="G173" s="129"/>
      <c r="H173" s="129"/>
      <c r="I173" s="129"/>
      <c r="J173" s="129"/>
      <c r="K173" s="129">
        <v>3746</v>
      </c>
      <c r="L173" s="129"/>
      <c r="M173" s="129"/>
      <c r="N173" s="129"/>
      <c r="O173" s="129"/>
      <c r="P173" s="129"/>
      <c r="Q173" s="129"/>
      <c r="R173" s="146">
        <f t="shared" si="46"/>
        <v>11847</v>
      </c>
    </row>
    <row r="174" s="43" customFormat="1" ht="24.75" customHeight="1" spans="1:18">
      <c r="A174" s="212" t="s">
        <v>228</v>
      </c>
      <c r="B174" s="84" t="s">
        <v>229</v>
      </c>
      <c r="C174" s="134">
        <f t="shared" si="45"/>
        <v>580</v>
      </c>
      <c r="D174" s="128">
        <v>580</v>
      </c>
      <c r="E174" s="129"/>
      <c r="F174" s="129"/>
      <c r="G174" s="129"/>
      <c r="H174" s="129"/>
      <c r="I174" s="129"/>
      <c r="J174" s="129"/>
      <c r="K174" s="129"/>
      <c r="L174" s="129"/>
      <c r="M174" s="129"/>
      <c r="N174" s="129"/>
      <c r="O174" s="129"/>
      <c r="P174" s="129"/>
      <c r="Q174" s="129"/>
      <c r="R174" s="146">
        <f t="shared" si="46"/>
        <v>0</v>
      </c>
    </row>
    <row r="175" s="44" customFormat="1" ht="24.75" customHeight="1" spans="1:18">
      <c r="A175" s="212" t="s">
        <v>230</v>
      </c>
      <c r="B175" s="84" t="s">
        <v>231</v>
      </c>
      <c r="C175" s="134">
        <f t="shared" si="45"/>
        <v>63</v>
      </c>
      <c r="D175" s="87"/>
      <c r="E175" s="88"/>
      <c r="F175" s="88"/>
      <c r="G175" s="88"/>
      <c r="H175" s="88"/>
      <c r="I175" s="88"/>
      <c r="J175" s="88"/>
      <c r="K175" s="88"/>
      <c r="L175" s="88"/>
      <c r="M175" s="88"/>
      <c r="N175" s="88"/>
      <c r="O175" s="88"/>
      <c r="P175" s="88"/>
      <c r="Q175" s="88">
        <v>63</v>
      </c>
      <c r="R175" s="147">
        <f t="shared" si="46"/>
        <v>63</v>
      </c>
    </row>
    <row r="176" s="44" customFormat="1" ht="24.75" customHeight="1" spans="1:18">
      <c r="A176" s="212" t="s">
        <v>232</v>
      </c>
      <c r="B176" s="84" t="s">
        <v>233</v>
      </c>
      <c r="C176" s="134">
        <f t="shared" si="45"/>
        <v>41</v>
      </c>
      <c r="D176" s="87"/>
      <c r="E176" s="88"/>
      <c r="F176" s="88">
        <v>23</v>
      </c>
      <c r="G176" s="88"/>
      <c r="H176" s="88">
        <v>6</v>
      </c>
      <c r="I176" s="88">
        <v>0</v>
      </c>
      <c r="J176" s="88">
        <v>8</v>
      </c>
      <c r="K176" s="88"/>
      <c r="L176" s="88"/>
      <c r="M176" s="88"/>
      <c r="N176" s="88"/>
      <c r="O176" s="88"/>
      <c r="P176" s="88">
        <v>3</v>
      </c>
      <c r="Q176" s="88">
        <v>1</v>
      </c>
      <c r="R176" s="147">
        <f t="shared" si="46"/>
        <v>41</v>
      </c>
    </row>
    <row r="177" s="43" customFormat="1" ht="24.75" customHeight="1" spans="1:18">
      <c r="A177" s="213" t="s">
        <v>234</v>
      </c>
      <c r="B177" s="59" t="s">
        <v>235</v>
      </c>
      <c r="C177" s="61">
        <f t="shared" si="45"/>
        <v>0</v>
      </c>
      <c r="D177" s="128">
        <v>-2100</v>
      </c>
      <c r="E177" s="129"/>
      <c r="F177" s="129"/>
      <c r="G177" s="129"/>
      <c r="H177" s="214">
        <v>2100</v>
      </c>
      <c r="I177" s="129"/>
      <c r="J177" s="129"/>
      <c r="K177" s="129"/>
      <c r="L177" s="129"/>
      <c r="M177" s="129"/>
      <c r="N177" s="129"/>
      <c r="O177" s="129"/>
      <c r="P177" s="129"/>
      <c r="Q177" s="129"/>
      <c r="R177" s="146">
        <f t="shared" si="46"/>
        <v>2100</v>
      </c>
    </row>
    <row r="178" s="43" customFormat="1" ht="24.75" customHeight="1" spans="1:18">
      <c r="A178" s="213" t="s">
        <v>236</v>
      </c>
      <c r="B178" s="59" t="s">
        <v>237</v>
      </c>
      <c r="C178" s="61">
        <f t="shared" si="45"/>
        <v>0</v>
      </c>
      <c r="D178" s="128">
        <v>-500</v>
      </c>
      <c r="E178" s="129"/>
      <c r="F178" s="129"/>
      <c r="G178" s="129"/>
      <c r="H178" s="214">
        <v>500</v>
      </c>
      <c r="I178" s="129"/>
      <c r="J178" s="129"/>
      <c r="K178" s="129"/>
      <c r="L178" s="129"/>
      <c r="M178" s="129"/>
      <c r="N178" s="129"/>
      <c r="O178" s="129"/>
      <c r="P178" s="129"/>
      <c r="Q178" s="129"/>
      <c r="R178" s="146">
        <f t="shared" si="46"/>
        <v>500</v>
      </c>
    </row>
    <row r="179" s="43" customFormat="1" ht="24.75" customHeight="1" spans="1:18">
      <c r="A179" s="203" t="s">
        <v>238</v>
      </c>
      <c r="B179" s="59" t="s">
        <v>239</v>
      </c>
      <c r="C179" s="61">
        <f t="shared" si="45"/>
        <v>0</v>
      </c>
      <c r="D179" s="128">
        <v>-3</v>
      </c>
      <c r="E179" s="129"/>
      <c r="F179" s="129"/>
      <c r="G179" s="129"/>
      <c r="H179" s="129"/>
      <c r="I179" s="214">
        <v>3</v>
      </c>
      <c r="J179" s="129"/>
      <c r="K179" s="129"/>
      <c r="L179" s="129"/>
      <c r="M179" s="129"/>
      <c r="N179" s="129"/>
      <c r="O179" s="129"/>
      <c r="P179" s="129"/>
      <c r="Q179" s="129"/>
      <c r="R179" s="146">
        <f t="shared" si="46"/>
        <v>3</v>
      </c>
    </row>
    <row r="180" s="43" customFormat="1" ht="24.75" customHeight="1" spans="1:18">
      <c r="A180" s="203" t="s">
        <v>240</v>
      </c>
      <c r="B180" s="59" t="s">
        <v>241</v>
      </c>
      <c r="C180" s="61">
        <f t="shared" si="45"/>
        <v>0</v>
      </c>
      <c r="D180" s="128">
        <v>-493</v>
      </c>
      <c r="E180" s="129"/>
      <c r="F180" s="129"/>
      <c r="G180" s="129"/>
      <c r="H180" s="129">
        <v>191</v>
      </c>
      <c r="I180" s="129"/>
      <c r="J180" s="129"/>
      <c r="K180" s="129">
        <v>214</v>
      </c>
      <c r="L180" s="129"/>
      <c r="M180" s="129"/>
      <c r="N180" s="129"/>
      <c r="O180" s="129">
        <v>88</v>
      </c>
      <c r="P180" s="129"/>
      <c r="Q180" s="129"/>
      <c r="R180" s="146">
        <f t="shared" si="46"/>
        <v>493</v>
      </c>
    </row>
    <row r="181" s="43" customFormat="1" ht="24.75" customHeight="1" spans="1:18">
      <c r="A181" s="203" t="s">
        <v>242</v>
      </c>
      <c r="B181" s="59" t="s">
        <v>243</v>
      </c>
      <c r="C181" s="61">
        <f t="shared" si="45"/>
        <v>0</v>
      </c>
      <c r="D181" s="128">
        <v>-405</v>
      </c>
      <c r="E181" s="129"/>
      <c r="F181" s="129"/>
      <c r="G181" s="129"/>
      <c r="H181" s="129"/>
      <c r="I181" s="129"/>
      <c r="J181" s="129"/>
      <c r="K181" s="129"/>
      <c r="L181" s="129"/>
      <c r="M181" s="129"/>
      <c r="N181" s="129">
        <v>208</v>
      </c>
      <c r="O181" s="129">
        <v>101</v>
      </c>
      <c r="P181" s="129">
        <v>96</v>
      </c>
      <c r="Q181" s="129"/>
      <c r="R181" s="146">
        <f t="shared" si="46"/>
        <v>405</v>
      </c>
    </row>
    <row r="182" s="43" customFormat="1" ht="24.75" customHeight="1" spans="1:18">
      <c r="A182" s="203" t="s">
        <v>244</v>
      </c>
      <c r="B182" s="59" t="s">
        <v>245</v>
      </c>
      <c r="C182" s="61">
        <f t="shared" si="45"/>
        <v>0</v>
      </c>
      <c r="D182" s="128">
        <v>-40</v>
      </c>
      <c r="E182" s="129"/>
      <c r="F182" s="129"/>
      <c r="G182" s="129"/>
      <c r="H182" s="129"/>
      <c r="I182" s="129"/>
      <c r="J182" s="214">
        <v>40</v>
      </c>
      <c r="K182" s="129"/>
      <c r="L182" s="129"/>
      <c r="M182" s="129"/>
      <c r="N182" s="129"/>
      <c r="O182" s="129"/>
      <c r="P182" s="129"/>
      <c r="Q182" s="129"/>
      <c r="R182" s="146">
        <f t="shared" si="46"/>
        <v>40</v>
      </c>
    </row>
    <row r="183" s="44" customFormat="1" ht="24.75" customHeight="1" spans="1:18">
      <c r="A183" s="215" t="s">
        <v>246</v>
      </c>
      <c r="B183" s="84" t="s">
        <v>247</v>
      </c>
      <c r="C183" s="134">
        <f t="shared" si="45"/>
        <v>0</v>
      </c>
      <c r="D183" s="87">
        <v>-1400</v>
      </c>
      <c r="E183" s="88"/>
      <c r="F183" s="88">
        <v>200</v>
      </c>
      <c r="G183" s="88">
        <v>200</v>
      </c>
      <c r="H183" s="88">
        <v>100</v>
      </c>
      <c r="I183" s="88">
        <v>100</v>
      </c>
      <c r="J183" s="88">
        <v>100</v>
      </c>
      <c r="K183" s="88">
        <v>100</v>
      </c>
      <c r="L183" s="88">
        <v>100</v>
      </c>
      <c r="M183" s="88">
        <v>100</v>
      </c>
      <c r="N183" s="88">
        <v>100</v>
      </c>
      <c r="O183" s="88">
        <v>100</v>
      </c>
      <c r="P183" s="88">
        <v>100</v>
      </c>
      <c r="Q183" s="88">
        <v>100</v>
      </c>
      <c r="R183" s="147">
        <f t="shared" si="46"/>
        <v>1400</v>
      </c>
    </row>
    <row r="184" s="44" customFormat="1" ht="24.75" customHeight="1" spans="1:18">
      <c r="A184" s="215"/>
      <c r="B184" s="84"/>
      <c r="C184" s="134"/>
      <c r="D184" s="87"/>
      <c r="E184" s="88"/>
      <c r="F184" s="88"/>
      <c r="G184" s="88"/>
      <c r="H184" s="88"/>
      <c r="I184" s="88"/>
      <c r="J184" s="88"/>
      <c r="K184" s="88"/>
      <c r="L184" s="88"/>
      <c r="M184" s="88"/>
      <c r="N184" s="88"/>
      <c r="O184" s="88"/>
      <c r="P184" s="88"/>
      <c r="Q184" s="88"/>
      <c r="R184" s="147"/>
    </row>
    <row r="185" s="43" customFormat="1" ht="24.75" customHeight="1" spans="1:18">
      <c r="A185" s="59" t="s">
        <v>248</v>
      </c>
      <c r="B185" s="59"/>
      <c r="C185" s="61">
        <f>SUM(D185:Q185)</f>
        <v>359</v>
      </c>
      <c r="D185" s="128">
        <f>SUM(D186:D187)</f>
        <v>-184</v>
      </c>
      <c r="E185" s="129">
        <f t="shared" ref="E185:R185" si="47">SUM(E186:E187)</f>
        <v>0</v>
      </c>
      <c r="F185" s="129">
        <f t="shared" si="47"/>
        <v>200</v>
      </c>
      <c r="G185" s="129">
        <f t="shared" si="47"/>
        <v>44</v>
      </c>
      <c r="H185" s="129">
        <f t="shared" si="47"/>
        <v>32</v>
      </c>
      <c r="I185" s="129">
        <f t="shared" si="47"/>
        <v>22</v>
      </c>
      <c r="J185" s="129">
        <f t="shared" si="47"/>
        <v>83</v>
      </c>
      <c r="K185" s="129">
        <f t="shared" si="47"/>
        <v>27</v>
      </c>
      <c r="L185" s="129">
        <f t="shared" si="47"/>
        <v>16</v>
      </c>
      <c r="M185" s="129">
        <f t="shared" si="47"/>
        <v>54</v>
      </c>
      <c r="N185" s="129">
        <f t="shared" si="47"/>
        <v>7</v>
      </c>
      <c r="O185" s="129">
        <f t="shared" si="47"/>
        <v>27</v>
      </c>
      <c r="P185" s="129">
        <f t="shared" si="47"/>
        <v>14</v>
      </c>
      <c r="Q185" s="129">
        <f t="shared" si="47"/>
        <v>17</v>
      </c>
      <c r="R185" s="232">
        <f t="shared" si="47"/>
        <v>543</v>
      </c>
    </row>
    <row r="186" s="39" customFormat="1" ht="24.75" customHeight="1" spans="1:18">
      <c r="A186" s="84" t="s">
        <v>249</v>
      </c>
      <c r="B186" s="85"/>
      <c r="C186" s="88">
        <f>SUM(D186:Q186)</f>
        <v>359</v>
      </c>
      <c r="D186" s="77"/>
      <c r="E186" s="134"/>
      <c r="F186" s="88">
        <v>16</v>
      </c>
      <c r="G186" s="88">
        <v>44</v>
      </c>
      <c r="H186" s="88">
        <v>32</v>
      </c>
      <c r="I186" s="88">
        <v>22</v>
      </c>
      <c r="J186" s="88">
        <v>83</v>
      </c>
      <c r="K186" s="88">
        <v>27</v>
      </c>
      <c r="L186" s="88">
        <v>16</v>
      </c>
      <c r="M186" s="88">
        <v>54</v>
      </c>
      <c r="N186" s="88">
        <v>7</v>
      </c>
      <c r="O186" s="88">
        <v>27</v>
      </c>
      <c r="P186" s="88">
        <v>14</v>
      </c>
      <c r="Q186" s="88">
        <v>17</v>
      </c>
      <c r="R186" s="147">
        <f t="shared" ref="R186:R203" si="48">SUM(F186:Q186)</f>
        <v>359</v>
      </c>
    </row>
    <row r="187" s="43" customFormat="1" ht="24.75" customHeight="1" spans="1:18">
      <c r="A187" s="216" t="s">
        <v>250</v>
      </c>
      <c r="B187" s="59" t="s">
        <v>239</v>
      </c>
      <c r="C187" s="61">
        <f>SUM(D187:Q187)</f>
        <v>0</v>
      </c>
      <c r="D187" s="128">
        <v>-184</v>
      </c>
      <c r="E187" s="129"/>
      <c r="F187" s="214">
        <v>184</v>
      </c>
      <c r="G187" s="129"/>
      <c r="H187" s="129"/>
      <c r="I187" s="129"/>
      <c r="J187" s="129"/>
      <c r="K187" s="129"/>
      <c r="L187" s="129"/>
      <c r="M187" s="129"/>
      <c r="N187" s="129"/>
      <c r="O187" s="129"/>
      <c r="P187" s="129"/>
      <c r="Q187" s="129"/>
      <c r="R187" s="146">
        <f t="shared" si="48"/>
        <v>184</v>
      </c>
    </row>
    <row r="188" s="43" customFormat="1" ht="24.75" customHeight="1" spans="1:18">
      <c r="A188" s="216"/>
      <c r="B188" s="59"/>
      <c r="C188" s="61"/>
      <c r="D188" s="128"/>
      <c r="E188" s="129"/>
      <c r="F188" s="214"/>
      <c r="G188" s="129"/>
      <c r="H188" s="129"/>
      <c r="I188" s="129"/>
      <c r="J188" s="129"/>
      <c r="K188" s="129"/>
      <c r="L188" s="129"/>
      <c r="M188" s="129"/>
      <c r="N188" s="129"/>
      <c r="O188" s="129"/>
      <c r="P188" s="129"/>
      <c r="Q188" s="129"/>
      <c r="R188" s="146"/>
    </row>
    <row r="189" s="28" customFormat="1" ht="24.75" customHeight="1" spans="1:18">
      <c r="A189" s="59" t="s">
        <v>251</v>
      </c>
      <c r="B189" s="60"/>
      <c r="C189" s="129" t="e">
        <f t="shared" ref="C189:C203" si="49">SUM(D189:Q189)</f>
        <v>#VALUE!</v>
      </c>
      <c r="D189" s="62" t="e">
        <f t="shared" ref="D189:Q189" si="50">D4-D166</f>
        <v>#VALUE!</v>
      </c>
      <c r="E189" s="61" t="e">
        <f>E4+E167-E201</f>
        <v>#VALUE!</v>
      </c>
      <c r="F189" s="61" t="e">
        <f t="shared" si="50"/>
        <v>#VALUE!</v>
      </c>
      <c r="G189" s="108" t="e">
        <f t="shared" si="50"/>
        <v>#VALUE!</v>
      </c>
      <c r="H189" s="108" t="e">
        <f t="shared" si="50"/>
        <v>#VALUE!</v>
      </c>
      <c r="I189" s="226" t="e">
        <f t="shared" si="50"/>
        <v>#VALUE!</v>
      </c>
      <c r="J189" s="226" t="e">
        <f t="shared" si="50"/>
        <v>#VALUE!</v>
      </c>
      <c r="K189" s="226" t="e">
        <f t="shared" si="50"/>
        <v>#VALUE!</v>
      </c>
      <c r="L189" s="226" t="e">
        <f t="shared" si="50"/>
        <v>#VALUE!</v>
      </c>
      <c r="M189" s="108" t="e">
        <f t="shared" si="50"/>
        <v>#VALUE!</v>
      </c>
      <c r="N189" s="108" t="e">
        <f t="shared" si="50"/>
        <v>#VALUE!</v>
      </c>
      <c r="O189" s="108" t="e">
        <f t="shared" si="50"/>
        <v>#VALUE!</v>
      </c>
      <c r="P189" s="108" t="e">
        <f t="shared" si="50"/>
        <v>#VALUE!</v>
      </c>
      <c r="Q189" s="108" t="e">
        <f t="shared" si="50"/>
        <v>#VALUE!</v>
      </c>
      <c r="R189" s="146" t="e">
        <f t="shared" si="48"/>
        <v>#VALUE!</v>
      </c>
    </row>
    <row r="190" s="28" customFormat="1" ht="24.75" customHeight="1" spans="1:18">
      <c r="A190" s="59"/>
      <c r="B190" s="60"/>
      <c r="C190" s="61"/>
      <c r="D190" s="62"/>
      <c r="E190" s="61">
        <v>0</v>
      </c>
      <c r="F190" s="61">
        <v>615530</v>
      </c>
      <c r="G190" s="61"/>
      <c r="H190" s="61"/>
      <c r="I190" s="61"/>
      <c r="J190" s="61"/>
      <c r="K190" s="61"/>
      <c r="L190" s="61"/>
      <c r="M190" s="61"/>
      <c r="N190" s="61"/>
      <c r="O190" s="61"/>
      <c r="P190" s="61"/>
      <c r="Q190" s="61"/>
      <c r="R190" s="146">
        <f t="shared" si="48"/>
        <v>615530</v>
      </c>
    </row>
    <row r="191" s="28" customFormat="1" ht="24.75" customHeight="1" spans="1:18">
      <c r="A191" s="59" t="s">
        <v>252</v>
      </c>
      <c r="B191" s="60">
        <v>0</v>
      </c>
      <c r="C191" s="61">
        <f t="shared" si="49"/>
        <v>6202989</v>
      </c>
      <c r="D191" s="217">
        <v>470645</v>
      </c>
      <c r="E191" s="217">
        <v>-7939</v>
      </c>
      <c r="F191" s="218">
        <v>645530</v>
      </c>
      <c r="G191" s="219">
        <v>1033041</v>
      </c>
      <c r="H191" s="219">
        <v>437464</v>
      </c>
      <c r="I191" s="219">
        <v>384727</v>
      </c>
      <c r="J191" s="219">
        <v>669590</v>
      </c>
      <c r="K191" s="219">
        <v>516698</v>
      </c>
      <c r="L191" s="219">
        <v>521890</v>
      </c>
      <c r="M191" s="219">
        <v>320629</v>
      </c>
      <c r="N191" s="219">
        <v>249297</v>
      </c>
      <c r="O191" s="219">
        <v>393388</v>
      </c>
      <c r="P191" s="219">
        <v>283607</v>
      </c>
      <c r="Q191" s="219">
        <v>284422</v>
      </c>
      <c r="R191" s="146">
        <f t="shared" si="48"/>
        <v>5740283</v>
      </c>
    </row>
    <row r="192" s="28" customFormat="1" ht="24.75" customHeight="1" spans="1:18">
      <c r="A192" s="59" t="s">
        <v>253</v>
      </c>
      <c r="B192" s="60"/>
      <c r="C192" s="61">
        <f>SUM(E192:Q192)</f>
        <v>5700848</v>
      </c>
      <c r="D192" s="217"/>
      <c r="E192" s="217">
        <v>77923</v>
      </c>
      <c r="F192" s="218">
        <v>561193</v>
      </c>
      <c r="G192" s="219">
        <f>G191-G194</f>
        <v>994140</v>
      </c>
      <c r="H192" s="219">
        <f t="shared" ref="H192:Q192" si="51">H191-H194</f>
        <v>421291</v>
      </c>
      <c r="I192" s="219">
        <f t="shared" si="51"/>
        <v>391298</v>
      </c>
      <c r="J192" s="219">
        <f t="shared" si="51"/>
        <v>664542</v>
      </c>
      <c r="K192" s="219">
        <f t="shared" si="51"/>
        <v>553815</v>
      </c>
      <c r="L192" s="219">
        <f t="shared" si="51"/>
        <v>506783</v>
      </c>
      <c r="M192" s="219">
        <f t="shared" si="51"/>
        <v>320782</v>
      </c>
      <c r="N192" s="219">
        <f t="shared" si="51"/>
        <v>242330</v>
      </c>
      <c r="O192" s="219">
        <f t="shared" si="51"/>
        <v>408967</v>
      </c>
      <c r="P192" s="219">
        <f t="shared" si="51"/>
        <v>285931</v>
      </c>
      <c r="Q192" s="219">
        <f t="shared" si="51"/>
        <v>271853</v>
      </c>
      <c r="R192" s="146"/>
    </row>
    <row r="193" s="28" customFormat="1" ht="24.75" customHeight="1" spans="1:18">
      <c r="A193" s="59" t="s">
        <v>254</v>
      </c>
      <c r="B193" s="60"/>
      <c r="C193" s="61">
        <f>SUM(E193:Q193)</f>
        <v>31496</v>
      </c>
      <c r="D193" s="217"/>
      <c r="E193" s="234">
        <v>-85862</v>
      </c>
      <c r="F193" s="234">
        <v>84337</v>
      </c>
      <c r="G193" s="235">
        <v>38901</v>
      </c>
      <c r="H193" s="235">
        <v>16173</v>
      </c>
      <c r="I193" s="235">
        <v>-6571</v>
      </c>
      <c r="J193" s="235">
        <v>5048</v>
      </c>
      <c r="K193" s="235">
        <v>-37117</v>
      </c>
      <c r="L193" s="235">
        <v>15107</v>
      </c>
      <c r="M193" s="235">
        <v>-153</v>
      </c>
      <c r="N193" s="235">
        <v>6967</v>
      </c>
      <c r="O193" s="235">
        <v>-15579</v>
      </c>
      <c r="P193" s="235">
        <v>-2324</v>
      </c>
      <c r="Q193" s="235">
        <v>12569</v>
      </c>
      <c r="R193" s="146"/>
    </row>
    <row r="194" s="28" customFormat="1" ht="24.75" customHeight="1" spans="1:18">
      <c r="A194" s="59" t="s">
        <v>255</v>
      </c>
      <c r="B194" s="60"/>
      <c r="C194" s="61">
        <f>SUM(E194:Q194)</f>
        <v>48358</v>
      </c>
      <c r="D194" s="217"/>
      <c r="E194" s="217">
        <v>-39000</v>
      </c>
      <c r="F194" s="218">
        <v>54337</v>
      </c>
      <c r="G194" s="235">
        <v>38901</v>
      </c>
      <c r="H194" s="235">
        <v>16173</v>
      </c>
      <c r="I194" s="235">
        <v>-6571</v>
      </c>
      <c r="J194" s="235">
        <v>5048</v>
      </c>
      <c r="K194" s="235">
        <v>-37117</v>
      </c>
      <c r="L194" s="235">
        <v>15107</v>
      </c>
      <c r="M194" s="235">
        <v>-153</v>
      </c>
      <c r="N194" s="235">
        <v>6967</v>
      </c>
      <c r="O194" s="235">
        <v>-15579</v>
      </c>
      <c r="P194" s="235">
        <v>-2324</v>
      </c>
      <c r="Q194" s="235">
        <v>12569</v>
      </c>
      <c r="R194" s="146"/>
    </row>
    <row r="195" s="28" customFormat="1" ht="24.75" customHeight="1" spans="1:18">
      <c r="A195" s="59"/>
      <c r="B195" s="60"/>
      <c r="C195" s="61"/>
      <c r="D195" s="217"/>
      <c r="E195" s="217"/>
      <c r="F195" s="218"/>
      <c r="G195" s="219"/>
      <c r="H195" s="219"/>
      <c r="I195" s="219"/>
      <c r="J195" s="219"/>
      <c r="K195" s="219"/>
      <c r="L195" s="219"/>
      <c r="M195" s="219"/>
      <c r="N195" s="219"/>
      <c r="O195" s="219"/>
      <c r="P195" s="219"/>
      <c r="Q195" s="219"/>
      <c r="R195" s="146"/>
    </row>
    <row r="196" s="28" customFormat="1" ht="24.75" customHeight="1" spans="1:18">
      <c r="A196" s="59"/>
      <c r="B196" s="60"/>
      <c r="C196" s="61">
        <f>C192+C194</f>
        <v>5749206</v>
      </c>
      <c r="D196" s="61">
        <f t="shared" ref="D196:Q196" si="52">D192+D194</f>
        <v>0</v>
      </c>
      <c r="E196" s="61">
        <f t="shared" si="52"/>
        <v>38923</v>
      </c>
      <c r="F196" s="61">
        <f t="shared" si="52"/>
        <v>615530</v>
      </c>
      <c r="G196" s="61">
        <f t="shared" si="52"/>
        <v>1033041</v>
      </c>
      <c r="H196" s="61">
        <f t="shared" si="52"/>
        <v>437464</v>
      </c>
      <c r="I196" s="61">
        <f t="shared" si="52"/>
        <v>384727</v>
      </c>
      <c r="J196" s="61">
        <f t="shared" si="52"/>
        <v>669590</v>
      </c>
      <c r="K196" s="61">
        <f t="shared" si="52"/>
        <v>516698</v>
      </c>
      <c r="L196" s="61">
        <f t="shared" si="52"/>
        <v>521890</v>
      </c>
      <c r="M196" s="61">
        <f t="shared" si="52"/>
        <v>320629</v>
      </c>
      <c r="N196" s="61">
        <f t="shared" si="52"/>
        <v>249297</v>
      </c>
      <c r="O196" s="61">
        <f t="shared" si="52"/>
        <v>393388</v>
      </c>
      <c r="P196" s="61">
        <f t="shared" si="52"/>
        <v>283607</v>
      </c>
      <c r="Q196" s="61">
        <f t="shared" si="52"/>
        <v>284422</v>
      </c>
      <c r="R196" s="146"/>
    </row>
    <row r="197" s="28" customFormat="1" ht="24.75" customHeight="1" spans="1:18">
      <c r="A197" s="59"/>
      <c r="B197" s="60"/>
      <c r="C197" s="61"/>
      <c r="D197" s="217"/>
      <c r="E197" s="217"/>
      <c r="F197" s="218"/>
      <c r="G197" s="219"/>
      <c r="H197" s="219"/>
      <c r="I197" s="219"/>
      <c r="J197" s="219"/>
      <c r="K197" s="219"/>
      <c r="L197" s="219"/>
      <c r="M197" s="219"/>
      <c r="N197" s="219"/>
      <c r="O197" s="219"/>
      <c r="P197" s="219"/>
      <c r="Q197" s="219"/>
      <c r="R197" s="146"/>
    </row>
    <row r="198" s="28" customFormat="1" ht="24.75" customHeight="1" spans="1:18">
      <c r="A198" s="220"/>
      <c r="B198" s="60"/>
      <c r="C198" s="221"/>
      <c r="D198" s="222"/>
      <c r="E198" s="223">
        <v>77923</v>
      </c>
      <c r="F198" s="211"/>
      <c r="G198" s="211"/>
      <c r="H198" s="211"/>
      <c r="I198" s="211"/>
      <c r="J198" s="211"/>
      <c r="K198" s="211"/>
      <c r="L198" s="211"/>
      <c r="M198" s="211"/>
      <c r="N198" s="211"/>
      <c r="O198" s="211"/>
      <c r="P198" s="211"/>
      <c r="Q198" s="211"/>
      <c r="R198" s="146"/>
    </row>
    <row r="199" s="28" customFormat="1" ht="24.75" customHeight="1" spans="1:18">
      <c r="A199" s="59" t="s">
        <v>256</v>
      </c>
      <c r="B199" s="60"/>
      <c r="C199" s="61">
        <f t="shared" si="49"/>
        <v>336075</v>
      </c>
      <c r="D199" s="210">
        <v>304579</v>
      </c>
      <c r="E199" s="234">
        <v>-85862</v>
      </c>
      <c r="F199" s="234">
        <v>84337</v>
      </c>
      <c r="G199" s="235">
        <v>38901</v>
      </c>
      <c r="H199" s="235">
        <v>16173</v>
      </c>
      <c r="I199" s="235">
        <v>-6571</v>
      </c>
      <c r="J199" s="235">
        <v>5048</v>
      </c>
      <c r="K199" s="235">
        <v>-37117</v>
      </c>
      <c r="L199" s="235">
        <v>15107</v>
      </c>
      <c r="M199" s="235">
        <v>-153</v>
      </c>
      <c r="N199" s="235">
        <v>6967</v>
      </c>
      <c r="O199" s="235">
        <v>-15579</v>
      </c>
      <c r="P199" s="235">
        <v>-2324</v>
      </c>
      <c r="Q199" s="235">
        <v>12569</v>
      </c>
      <c r="R199" s="146">
        <f t="shared" si="48"/>
        <v>117358</v>
      </c>
    </row>
    <row r="200" s="28" customFormat="1" ht="24.75" customHeight="1" spans="1:18">
      <c r="A200" s="59"/>
      <c r="B200" s="60"/>
      <c r="C200" s="61">
        <f t="shared" si="49"/>
        <v>0</v>
      </c>
      <c r="D200" s="210"/>
      <c r="E200" s="71"/>
      <c r="F200" s="71"/>
      <c r="G200" s="61"/>
      <c r="H200" s="61"/>
      <c r="I200" s="61"/>
      <c r="J200" s="61"/>
      <c r="K200" s="61"/>
      <c r="L200" s="61"/>
      <c r="M200" s="61"/>
      <c r="N200" s="61"/>
      <c r="O200" s="61"/>
      <c r="P200" s="61"/>
      <c r="Q200" s="61"/>
      <c r="R200" s="146">
        <f t="shared" si="48"/>
        <v>0</v>
      </c>
    </row>
    <row r="201" s="28" customFormat="1" ht="24.75" customHeight="1" spans="1:18">
      <c r="A201" s="59" t="s">
        <v>257</v>
      </c>
      <c r="B201" s="60"/>
      <c r="C201" s="61">
        <f t="shared" si="49"/>
        <v>42627</v>
      </c>
      <c r="D201" s="210">
        <f t="shared" ref="D201:Q201" si="53">SUM(D202:D203)</f>
        <v>0</v>
      </c>
      <c r="E201" s="71">
        <f t="shared" si="53"/>
        <v>0</v>
      </c>
      <c r="F201" s="71">
        <f t="shared" si="53"/>
        <v>10814</v>
      </c>
      <c r="G201" s="61">
        <f t="shared" si="53"/>
        <v>12598</v>
      </c>
      <c r="H201" s="61">
        <f t="shared" si="53"/>
        <v>1326</v>
      </c>
      <c r="I201" s="61">
        <f t="shared" si="53"/>
        <v>1575</v>
      </c>
      <c r="J201" s="61">
        <f t="shared" si="53"/>
        <v>4446</v>
      </c>
      <c r="K201" s="61">
        <f t="shared" si="53"/>
        <v>5827</v>
      </c>
      <c r="L201" s="61">
        <f t="shared" si="53"/>
        <v>1005</v>
      </c>
      <c r="M201" s="61">
        <f t="shared" si="53"/>
        <v>773</v>
      </c>
      <c r="N201" s="61">
        <f t="shared" si="53"/>
        <v>1572</v>
      </c>
      <c r="O201" s="61">
        <f t="shared" si="53"/>
        <v>1716</v>
      </c>
      <c r="P201" s="61">
        <f t="shared" si="53"/>
        <v>522</v>
      </c>
      <c r="Q201" s="61">
        <f t="shared" si="53"/>
        <v>453</v>
      </c>
      <c r="R201" s="146">
        <f t="shared" si="48"/>
        <v>42627</v>
      </c>
    </row>
    <row r="202" s="28" customFormat="1" ht="24.75" customHeight="1" spans="1:18">
      <c r="A202" s="59" t="s">
        <v>217</v>
      </c>
      <c r="B202" s="60" t="s">
        <v>258</v>
      </c>
      <c r="C202" s="61">
        <f t="shared" si="49"/>
        <v>42268</v>
      </c>
      <c r="D202" s="210"/>
      <c r="E202" s="71"/>
      <c r="F202" s="71">
        <v>10798</v>
      </c>
      <c r="G202" s="61">
        <v>12554</v>
      </c>
      <c r="H202" s="61">
        <v>1294</v>
      </c>
      <c r="I202" s="61">
        <v>1553</v>
      </c>
      <c r="J202" s="61">
        <v>4363</v>
      </c>
      <c r="K202" s="61">
        <v>5800</v>
      </c>
      <c r="L202" s="61">
        <v>989</v>
      </c>
      <c r="M202" s="61">
        <v>719</v>
      </c>
      <c r="N202" s="61">
        <v>1565</v>
      </c>
      <c r="O202" s="61">
        <v>1689</v>
      </c>
      <c r="P202" s="61">
        <v>508</v>
      </c>
      <c r="Q202" s="61">
        <v>436</v>
      </c>
      <c r="R202" s="146">
        <f t="shared" si="48"/>
        <v>42268</v>
      </c>
    </row>
    <row r="203" s="43" customFormat="1" ht="24.75" customHeight="1" spans="1:18">
      <c r="A203" s="59" t="s">
        <v>259</v>
      </c>
      <c r="B203" s="60"/>
      <c r="C203" s="61">
        <f t="shared" si="49"/>
        <v>359</v>
      </c>
      <c r="D203" s="236"/>
      <c r="E203" s="237"/>
      <c r="F203" s="237">
        <v>16</v>
      </c>
      <c r="G203" s="129">
        <v>44</v>
      </c>
      <c r="H203" s="129">
        <v>32</v>
      </c>
      <c r="I203" s="129">
        <v>22</v>
      </c>
      <c r="J203" s="129">
        <v>83</v>
      </c>
      <c r="K203" s="129">
        <v>27</v>
      </c>
      <c r="L203" s="129">
        <v>16</v>
      </c>
      <c r="M203" s="129">
        <v>54</v>
      </c>
      <c r="N203" s="129">
        <v>7</v>
      </c>
      <c r="O203" s="129">
        <v>27</v>
      </c>
      <c r="P203" s="129">
        <v>14</v>
      </c>
      <c r="Q203" s="129">
        <v>17</v>
      </c>
      <c r="R203" s="146">
        <f t="shared" si="48"/>
        <v>359</v>
      </c>
    </row>
    <row r="204" s="43" customFormat="1" ht="24.75" customHeight="1" spans="1:18">
      <c r="A204" s="59"/>
      <c r="B204" s="59"/>
      <c r="C204" s="61"/>
      <c r="D204" s="238"/>
      <c r="E204" s="237"/>
      <c r="F204" s="237"/>
      <c r="G204" s="129"/>
      <c r="H204" s="129"/>
      <c r="I204" s="129"/>
      <c r="J204" s="129"/>
      <c r="K204" s="129"/>
      <c r="L204" s="129"/>
      <c r="M204" s="129"/>
      <c r="N204" s="129"/>
      <c r="O204" s="129"/>
      <c r="P204" s="129"/>
      <c r="Q204" s="129"/>
      <c r="R204" s="146"/>
    </row>
    <row r="205" s="28" customFormat="1" ht="24.75" customHeight="1" spans="1:18">
      <c r="A205" s="59" t="s">
        <v>260</v>
      </c>
      <c r="B205" s="60"/>
      <c r="C205" s="221" t="e">
        <f>C191-C189-C201</f>
        <v>#VALUE!</v>
      </c>
      <c r="D205" s="234" t="e">
        <f>D191-D189-D201</f>
        <v>#VALUE!</v>
      </c>
      <c r="E205" s="234" t="e">
        <f>E4-E191</f>
        <v>#VALUE!</v>
      </c>
      <c r="F205" s="234" t="e">
        <f t="shared" ref="F205:Q205" si="54">F191-F189-F201</f>
        <v>#VALUE!</v>
      </c>
      <c r="G205" s="221" t="e">
        <f t="shared" si="54"/>
        <v>#VALUE!</v>
      </c>
      <c r="H205" s="221" t="e">
        <f t="shared" si="54"/>
        <v>#VALUE!</v>
      </c>
      <c r="I205" s="221" t="e">
        <f t="shared" si="54"/>
        <v>#VALUE!</v>
      </c>
      <c r="J205" s="221" t="e">
        <f t="shared" si="54"/>
        <v>#VALUE!</v>
      </c>
      <c r="K205" s="221" t="e">
        <f t="shared" si="54"/>
        <v>#VALUE!</v>
      </c>
      <c r="L205" s="221" t="e">
        <f t="shared" si="54"/>
        <v>#VALUE!</v>
      </c>
      <c r="M205" s="221" t="e">
        <f t="shared" si="54"/>
        <v>#VALUE!</v>
      </c>
      <c r="N205" s="221" t="e">
        <f t="shared" si="54"/>
        <v>#VALUE!</v>
      </c>
      <c r="O205" s="221" t="e">
        <f t="shared" si="54"/>
        <v>#VALUE!</v>
      </c>
      <c r="P205" s="221" t="e">
        <f t="shared" si="54"/>
        <v>#VALUE!</v>
      </c>
      <c r="Q205" s="221" t="e">
        <f t="shared" si="54"/>
        <v>#VALUE!</v>
      </c>
      <c r="R205" s="146" t="e">
        <f t="shared" ref="R205:R218" si="55">SUM(F205:Q205)</f>
        <v>#VALUE!</v>
      </c>
    </row>
    <row r="206" s="28" customFormat="1" ht="24.75" customHeight="1" spans="1:18">
      <c r="A206" s="59"/>
      <c r="B206" s="60"/>
      <c r="C206" s="221"/>
      <c r="D206" s="239"/>
      <c r="E206" s="239"/>
      <c r="F206" s="239"/>
      <c r="G206" s="223"/>
      <c r="H206" s="223"/>
      <c r="I206" s="223"/>
      <c r="J206" s="223"/>
      <c r="K206" s="223"/>
      <c r="L206" s="223"/>
      <c r="M206" s="223"/>
      <c r="N206" s="223"/>
      <c r="O206" s="223"/>
      <c r="P206" s="223"/>
      <c r="Q206" s="223"/>
      <c r="R206" s="146"/>
    </row>
    <row r="207" s="28" customFormat="1" ht="24.75" customHeight="1" spans="1:18">
      <c r="A207" s="59"/>
      <c r="B207" s="60"/>
      <c r="C207" s="61"/>
      <c r="D207" s="210"/>
      <c r="E207" s="234"/>
      <c r="F207" s="234"/>
      <c r="G207" s="235"/>
      <c r="H207" s="235"/>
      <c r="I207" s="235"/>
      <c r="J207" s="235"/>
      <c r="K207" s="235"/>
      <c r="L207" s="235"/>
      <c r="M207" s="235"/>
      <c r="N207" s="235"/>
      <c r="O207" s="235"/>
      <c r="P207" s="235"/>
      <c r="Q207" s="235"/>
      <c r="R207" s="146"/>
    </row>
    <row r="208" s="28" customFormat="1" ht="24.75" customHeight="1" spans="1:18">
      <c r="A208" s="59"/>
      <c r="B208" s="60"/>
      <c r="C208" s="129"/>
      <c r="D208" s="62"/>
      <c r="E208" s="61"/>
      <c r="F208" s="61"/>
      <c r="G208" s="61"/>
      <c r="H208" s="61"/>
      <c r="I208" s="61"/>
      <c r="J208" s="61"/>
      <c r="K208" s="61"/>
      <c r="L208" s="61"/>
      <c r="M208" s="61"/>
      <c r="N208" s="61"/>
      <c r="O208" s="61"/>
      <c r="P208" s="61"/>
      <c r="Q208" s="61"/>
      <c r="R208" s="146"/>
    </row>
    <row r="209" s="28" customFormat="1" ht="24.75" customHeight="1" spans="1:18">
      <c r="A209" s="59" t="s">
        <v>261</v>
      </c>
      <c r="B209" s="60"/>
      <c r="C209" s="129">
        <f t="shared" ref="C209:Q209" si="56">C210+C216</f>
        <v>1192000</v>
      </c>
      <c r="D209" s="62">
        <f t="shared" si="56"/>
        <v>22000</v>
      </c>
      <c r="E209" s="61">
        <f t="shared" si="56"/>
        <v>0</v>
      </c>
      <c r="F209" s="61">
        <f t="shared" si="56"/>
        <v>269860</v>
      </c>
      <c r="G209" s="61">
        <f t="shared" si="56"/>
        <v>126583</v>
      </c>
      <c r="H209" s="61">
        <f t="shared" si="56"/>
        <v>86837</v>
      </c>
      <c r="I209" s="61">
        <f t="shared" si="56"/>
        <v>64230</v>
      </c>
      <c r="J209" s="61">
        <f t="shared" si="56"/>
        <v>27725</v>
      </c>
      <c r="K209" s="61">
        <f t="shared" si="56"/>
        <v>81030</v>
      </c>
      <c r="L209" s="61">
        <f t="shared" si="56"/>
        <v>214100</v>
      </c>
      <c r="M209" s="61">
        <f t="shared" si="56"/>
        <v>59530</v>
      </c>
      <c r="N209" s="61">
        <f t="shared" si="56"/>
        <v>45505</v>
      </c>
      <c r="O209" s="61">
        <f t="shared" si="56"/>
        <v>54680</v>
      </c>
      <c r="P209" s="61">
        <f t="shared" si="56"/>
        <v>95860</v>
      </c>
      <c r="Q209" s="61">
        <f t="shared" si="56"/>
        <v>44060</v>
      </c>
      <c r="R209" s="146">
        <f t="shared" si="55"/>
        <v>1170000</v>
      </c>
    </row>
    <row r="210" s="28" customFormat="1" ht="24.75" customHeight="1" spans="1:18">
      <c r="A210" s="59" t="s">
        <v>262</v>
      </c>
      <c r="B210" s="60"/>
      <c r="C210" s="129">
        <f t="shared" ref="C210:Q210" si="57">C211+C212</f>
        <v>351000</v>
      </c>
      <c r="D210" s="128">
        <f t="shared" si="57"/>
        <v>22000</v>
      </c>
      <c r="E210" s="129">
        <f t="shared" si="57"/>
        <v>0</v>
      </c>
      <c r="F210" s="129">
        <f t="shared" si="57"/>
        <v>147860</v>
      </c>
      <c r="G210" s="129">
        <f t="shared" si="57"/>
        <v>22583</v>
      </c>
      <c r="H210" s="129">
        <f t="shared" si="57"/>
        <v>19837</v>
      </c>
      <c r="I210" s="129">
        <f t="shared" si="57"/>
        <v>14230</v>
      </c>
      <c r="J210" s="129">
        <f t="shared" si="57"/>
        <v>21725</v>
      </c>
      <c r="K210" s="129">
        <f t="shared" si="57"/>
        <v>18030</v>
      </c>
      <c r="L210" s="129">
        <f t="shared" si="57"/>
        <v>20100</v>
      </c>
      <c r="M210" s="129">
        <f t="shared" si="57"/>
        <v>12530</v>
      </c>
      <c r="N210" s="129">
        <f t="shared" si="57"/>
        <v>19505</v>
      </c>
      <c r="O210" s="129">
        <f t="shared" si="57"/>
        <v>12680</v>
      </c>
      <c r="P210" s="129">
        <f t="shared" si="57"/>
        <v>15860</v>
      </c>
      <c r="Q210" s="129">
        <f t="shared" si="57"/>
        <v>4060</v>
      </c>
      <c r="R210" s="146">
        <f t="shared" si="55"/>
        <v>329000</v>
      </c>
    </row>
    <row r="211" s="28" customFormat="1" ht="24.75" customHeight="1" spans="1:18">
      <c r="A211" s="59" t="s">
        <v>263</v>
      </c>
      <c r="B211" s="60"/>
      <c r="C211" s="129">
        <f>SUM(D211:Q211)</f>
        <v>296000</v>
      </c>
      <c r="D211" s="240">
        <v>22000</v>
      </c>
      <c r="E211" s="241"/>
      <c r="F211" s="241">
        <v>139660</v>
      </c>
      <c r="G211" s="241">
        <v>11083</v>
      </c>
      <c r="H211" s="241">
        <v>14737</v>
      </c>
      <c r="I211" s="241">
        <v>10630</v>
      </c>
      <c r="J211" s="241">
        <v>11725</v>
      </c>
      <c r="K211" s="241">
        <v>12830</v>
      </c>
      <c r="L211" s="241">
        <v>17100</v>
      </c>
      <c r="M211" s="241">
        <v>9830</v>
      </c>
      <c r="N211" s="241">
        <v>15505</v>
      </c>
      <c r="O211" s="241">
        <v>10980</v>
      </c>
      <c r="P211" s="241">
        <v>15860</v>
      </c>
      <c r="Q211" s="241">
        <v>4060</v>
      </c>
      <c r="R211" s="146">
        <f t="shared" si="55"/>
        <v>274000</v>
      </c>
    </row>
    <row r="212" s="28" customFormat="1" ht="24.75" customHeight="1" spans="1:18">
      <c r="A212" s="59" t="s">
        <v>264</v>
      </c>
      <c r="B212" s="60"/>
      <c r="C212" s="129">
        <f>SUM(D212:Q212)</f>
        <v>55000</v>
      </c>
      <c r="D212" s="242">
        <f t="shared" ref="D212:Q212" si="58">SUM(D213:D214)</f>
        <v>0</v>
      </c>
      <c r="E212" s="241">
        <v>0</v>
      </c>
      <c r="F212" s="241">
        <f t="shared" si="58"/>
        <v>8200</v>
      </c>
      <c r="G212" s="241">
        <f t="shared" si="58"/>
        <v>11500</v>
      </c>
      <c r="H212" s="241">
        <f t="shared" si="58"/>
        <v>5100</v>
      </c>
      <c r="I212" s="241">
        <f t="shared" si="58"/>
        <v>3600</v>
      </c>
      <c r="J212" s="241">
        <f t="shared" si="58"/>
        <v>10000</v>
      </c>
      <c r="K212" s="241">
        <f t="shared" si="58"/>
        <v>5200</v>
      </c>
      <c r="L212" s="241">
        <f t="shared" si="58"/>
        <v>3000</v>
      </c>
      <c r="M212" s="241">
        <f t="shared" si="58"/>
        <v>2700</v>
      </c>
      <c r="N212" s="241">
        <f t="shared" si="58"/>
        <v>4000</v>
      </c>
      <c r="O212" s="241">
        <f t="shared" si="58"/>
        <v>1700</v>
      </c>
      <c r="P212" s="241">
        <f t="shared" si="58"/>
        <v>0</v>
      </c>
      <c r="Q212" s="241">
        <f t="shared" si="58"/>
        <v>0</v>
      </c>
      <c r="R212" s="146">
        <f t="shared" si="55"/>
        <v>55000</v>
      </c>
    </row>
    <row r="213" s="28" customFormat="1" ht="24.75" customHeight="1" spans="1:18">
      <c r="A213" s="243" t="s">
        <v>265</v>
      </c>
      <c r="B213" s="60"/>
      <c r="C213" s="129">
        <f>SUM(D213:Q213)</f>
        <v>55000</v>
      </c>
      <c r="D213" s="242"/>
      <c r="E213" s="241">
        <v>0</v>
      </c>
      <c r="F213" s="148">
        <v>8200</v>
      </c>
      <c r="G213" s="148">
        <v>11500</v>
      </c>
      <c r="H213" s="148">
        <v>5100</v>
      </c>
      <c r="I213" s="148">
        <v>3600</v>
      </c>
      <c r="J213" s="148">
        <v>10000</v>
      </c>
      <c r="K213" s="148">
        <v>5200</v>
      </c>
      <c r="L213" s="148">
        <v>3000</v>
      </c>
      <c r="M213" s="148">
        <v>2700</v>
      </c>
      <c r="N213" s="148">
        <v>4000</v>
      </c>
      <c r="O213" s="148">
        <v>1700</v>
      </c>
      <c r="P213" s="148">
        <v>0</v>
      </c>
      <c r="Q213" s="148">
        <v>0</v>
      </c>
      <c r="R213" s="146">
        <f t="shared" si="55"/>
        <v>55000</v>
      </c>
    </row>
    <row r="214" s="28" customFormat="1" ht="24.75" customHeight="1" spans="1:18">
      <c r="A214" s="244" t="s">
        <v>266</v>
      </c>
      <c r="B214" s="60"/>
      <c r="C214" s="129">
        <f>SUM(D214:Q214)</f>
        <v>0</v>
      </c>
      <c r="D214" s="242"/>
      <c r="E214" s="241"/>
      <c r="F214" s="241"/>
      <c r="G214" s="241"/>
      <c r="H214" s="241"/>
      <c r="I214" s="241"/>
      <c r="J214" s="241"/>
      <c r="K214" s="241"/>
      <c r="L214" s="241"/>
      <c r="M214" s="241"/>
      <c r="N214" s="241"/>
      <c r="O214" s="241"/>
      <c r="P214" s="241"/>
      <c r="Q214" s="241"/>
      <c r="R214" s="146">
        <f t="shared" si="55"/>
        <v>0</v>
      </c>
    </row>
    <row r="215" s="28" customFormat="1" ht="24.75" customHeight="1" spans="1:18">
      <c r="A215" s="59" t="s">
        <v>267</v>
      </c>
      <c r="B215" s="60"/>
      <c r="C215" s="129"/>
      <c r="D215" s="242"/>
      <c r="E215" s="241"/>
      <c r="F215" s="241"/>
      <c r="G215" s="241"/>
      <c r="H215" s="241"/>
      <c r="I215" s="241"/>
      <c r="J215" s="241"/>
      <c r="K215" s="241"/>
      <c r="L215" s="241"/>
      <c r="M215" s="241"/>
      <c r="N215" s="241"/>
      <c r="O215" s="241"/>
      <c r="P215" s="241"/>
      <c r="Q215" s="241"/>
      <c r="R215" s="146">
        <f t="shared" si="55"/>
        <v>0</v>
      </c>
    </row>
    <row r="216" s="28" customFormat="1" ht="24.75" customHeight="1" spans="1:18">
      <c r="A216" s="59" t="s">
        <v>268</v>
      </c>
      <c r="B216" s="60"/>
      <c r="C216" s="129">
        <f>SUM(D216:Q216)</f>
        <v>841000</v>
      </c>
      <c r="D216" s="62">
        <f t="shared" ref="D216:Q216" si="59">SUM(D217:D218)</f>
        <v>0</v>
      </c>
      <c r="E216" s="61">
        <f t="shared" si="59"/>
        <v>0</v>
      </c>
      <c r="F216" s="61">
        <f t="shared" si="59"/>
        <v>122000</v>
      </c>
      <c r="G216" s="108">
        <f t="shared" si="59"/>
        <v>104000</v>
      </c>
      <c r="H216" s="108">
        <f t="shared" si="59"/>
        <v>67000</v>
      </c>
      <c r="I216" s="108">
        <f t="shared" si="59"/>
        <v>50000</v>
      </c>
      <c r="J216" s="108">
        <f t="shared" si="59"/>
        <v>6000</v>
      </c>
      <c r="K216" s="108">
        <f t="shared" si="59"/>
        <v>63000</v>
      </c>
      <c r="L216" s="108">
        <f t="shared" si="59"/>
        <v>194000</v>
      </c>
      <c r="M216" s="108">
        <f t="shared" si="59"/>
        <v>47000</v>
      </c>
      <c r="N216" s="108">
        <f t="shared" si="59"/>
        <v>26000</v>
      </c>
      <c r="O216" s="108">
        <f t="shared" si="59"/>
        <v>42000</v>
      </c>
      <c r="P216" s="108">
        <f t="shared" si="59"/>
        <v>80000</v>
      </c>
      <c r="Q216" s="108">
        <f t="shared" si="59"/>
        <v>40000</v>
      </c>
      <c r="R216" s="146">
        <f t="shared" si="55"/>
        <v>841000</v>
      </c>
    </row>
    <row r="217" s="28" customFormat="1" ht="24.75" customHeight="1" spans="1:18">
      <c r="A217" s="59" t="s">
        <v>269</v>
      </c>
      <c r="B217" s="60"/>
      <c r="C217" s="129">
        <f>SUM(D217:Q217)</f>
        <v>815000</v>
      </c>
      <c r="D217" s="62"/>
      <c r="E217" s="61"/>
      <c r="F217" s="148">
        <v>96000</v>
      </c>
      <c r="G217" s="148">
        <v>104000</v>
      </c>
      <c r="H217" s="148">
        <v>67000</v>
      </c>
      <c r="I217" s="148">
        <v>50000</v>
      </c>
      <c r="J217" s="148">
        <v>6000</v>
      </c>
      <c r="K217" s="148">
        <v>63000</v>
      </c>
      <c r="L217" s="148">
        <v>194000</v>
      </c>
      <c r="M217" s="148">
        <v>47000</v>
      </c>
      <c r="N217" s="148">
        <v>26000</v>
      </c>
      <c r="O217" s="148">
        <v>42000</v>
      </c>
      <c r="P217" s="148">
        <v>80000</v>
      </c>
      <c r="Q217" s="148">
        <v>40000</v>
      </c>
      <c r="R217" s="146">
        <f t="shared" si="55"/>
        <v>815000</v>
      </c>
    </row>
    <row r="218" s="28" customFormat="1" ht="24.75" customHeight="1" spans="1:18">
      <c r="A218" s="59" t="s">
        <v>270</v>
      </c>
      <c r="B218" s="245"/>
      <c r="C218" s="129">
        <f>SUM(D218:Q218)</f>
        <v>26000</v>
      </c>
      <c r="D218" s="62"/>
      <c r="E218" s="61"/>
      <c r="F218" s="148">
        <v>26000</v>
      </c>
      <c r="G218" s="108"/>
      <c r="H218" s="108"/>
      <c r="I218" s="108"/>
      <c r="J218" s="108"/>
      <c r="K218" s="108"/>
      <c r="L218" s="108"/>
      <c r="M218" s="108"/>
      <c r="N218" s="108"/>
      <c r="O218" s="108"/>
      <c r="P218" s="108"/>
      <c r="Q218" s="108"/>
      <c r="R218" s="146">
        <f t="shared" si="55"/>
        <v>26000</v>
      </c>
    </row>
    <row r="219" ht="23.25" customHeight="1"/>
    <row r="220" ht="23.25" customHeight="1"/>
    <row r="221" ht="23.25" customHeight="1"/>
    <row r="222" ht="23.25" customHeight="1"/>
    <row r="223" ht="23.25" customHeight="1"/>
    <row r="224" ht="23.25" customHeight="1"/>
    <row r="225" ht="23.25" customHeight="1"/>
  </sheetData>
  <mergeCells count="4">
    <mergeCell ref="A1:R1"/>
    <mergeCell ref="B2:C2"/>
    <mergeCell ref="D2:H2"/>
    <mergeCell ref="L2:Q2"/>
  </mergeCells>
  <pageMargins left="0.27" right="0.17" top="0.38" bottom="0.42" header="0.3" footer="0.3"/>
  <pageSetup paperSize="8"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9"/>
  <sheetViews>
    <sheetView workbookViewId="0">
      <pane xSplit="8" ySplit="12" topLeftCell="I193" activePane="bottomRight" state="frozen"/>
      <selection/>
      <selection pane="topRight"/>
      <selection pane="bottomLeft"/>
      <selection pane="bottomRight" activeCell="A207" sqref="A207"/>
    </sheetView>
  </sheetViews>
  <sheetFormatPr defaultColWidth="9" defaultRowHeight="15.75"/>
  <cols>
    <col min="1" max="1" width="28.375" style="45" customWidth="1"/>
    <col min="2" max="2" width="15.625" style="45" customWidth="1"/>
    <col min="3" max="3" width="12.375" style="46" customWidth="1"/>
    <col min="4" max="4" width="11.875" style="47" customWidth="1"/>
    <col min="5" max="6" width="10.625" style="46" customWidth="1"/>
    <col min="7" max="7" width="11.5" style="48" customWidth="1"/>
    <col min="8" max="17" width="10.625" style="48" customWidth="1"/>
    <col min="18" max="18" width="7" style="49" hidden="1" customWidth="1"/>
    <col min="19" max="16384" width="9" style="50"/>
  </cols>
  <sheetData>
    <row r="1" ht="33" customHeight="1" spans="1:18">
      <c r="A1" s="51" t="s">
        <v>0</v>
      </c>
      <c r="B1" s="51"/>
      <c r="C1" s="51"/>
      <c r="D1" s="51"/>
      <c r="E1" s="51"/>
      <c r="F1" s="51"/>
      <c r="G1" s="51"/>
      <c r="H1" s="51"/>
      <c r="I1" s="51"/>
      <c r="J1" s="51"/>
      <c r="K1" s="51"/>
      <c r="L1" s="51"/>
      <c r="M1" s="51"/>
      <c r="N1" s="51"/>
      <c r="O1" s="51"/>
      <c r="P1" s="51"/>
      <c r="Q1" s="51"/>
      <c r="R1" s="51"/>
    </row>
    <row r="2" ht="22.5" customHeight="1" spans="1:17">
      <c r="A2" s="52"/>
      <c r="B2" s="53"/>
      <c r="C2" s="53"/>
      <c r="D2" s="54" t="s">
        <v>1</v>
      </c>
      <c r="E2" s="54"/>
      <c r="F2" s="54"/>
      <c r="G2" s="54"/>
      <c r="H2" s="54"/>
      <c r="I2" s="46"/>
      <c r="J2" s="46"/>
      <c r="K2" s="46"/>
      <c r="L2" s="132" t="s">
        <v>2</v>
      </c>
      <c r="M2" s="133"/>
      <c r="N2" s="133"/>
      <c r="O2" s="133"/>
      <c r="P2" s="133"/>
      <c r="Q2" s="133"/>
    </row>
    <row r="3" s="27" customFormat="1" ht="27" spans="1:18">
      <c r="A3" s="55" t="s">
        <v>3</v>
      </c>
      <c r="B3" s="56" t="s">
        <v>4</v>
      </c>
      <c r="C3" s="57" t="s">
        <v>5</v>
      </c>
      <c r="D3" s="58" t="s">
        <v>6</v>
      </c>
      <c r="E3" s="57" t="s">
        <v>7</v>
      </c>
      <c r="F3" s="57" t="s">
        <v>8</v>
      </c>
      <c r="G3" s="57" t="s">
        <v>9</v>
      </c>
      <c r="H3" s="57" t="s">
        <v>10</v>
      </c>
      <c r="I3" s="57" t="s">
        <v>11</v>
      </c>
      <c r="J3" s="57" t="s">
        <v>12</v>
      </c>
      <c r="K3" s="57" t="s">
        <v>13</v>
      </c>
      <c r="L3" s="57" t="s">
        <v>14</v>
      </c>
      <c r="M3" s="57" t="s">
        <v>15</v>
      </c>
      <c r="N3" s="57" t="s">
        <v>16</v>
      </c>
      <c r="O3" s="57" t="s">
        <v>17</v>
      </c>
      <c r="P3" s="57" t="s">
        <v>18</v>
      </c>
      <c r="Q3" s="57" t="s">
        <v>19</v>
      </c>
      <c r="R3" s="145" t="s">
        <v>20</v>
      </c>
    </row>
    <row r="4" s="28" customFormat="1" ht="24.75" customHeight="1" spans="1:18">
      <c r="A4" s="59" t="s">
        <v>21</v>
      </c>
      <c r="B4" s="60"/>
      <c r="C4" s="61" t="e">
        <f t="shared" ref="C4:C11" si="0">SUM(D4:Q4)</f>
        <v>#VALUE!</v>
      </c>
      <c r="D4" s="62" t="e">
        <f t="shared" ref="D4:Q4" si="1">D5+D159+D163</f>
        <v>#VALUE!</v>
      </c>
      <c r="E4" s="61" t="e">
        <f t="shared" si="1"/>
        <v>#VALUE!</v>
      </c>
      <c r="F4" s="61" t="e">
        <f t="shared" si="1"/>
        <v>#VALUE!</v>
      </c>
      <c r="G4" s="61" t="e">
        <f t="shared" si="1"/>
        <v>#VALUE!</v>
      </c>
      <c r="H4" s="61" t="e">
        <f t="shared" si="1"/>
        <v>#VALUE!</v>
      </c>
      <c r="I4" s="61" t="e">
        <f t="shared" si="1"/>
        <v>#VALUE!</v>
      </c>
      <c r="J4" s="61" t="e">
        <f t="shared" si="1"/>
        <v>#VALUE!</v>
      </c>
      <c r="K4" s="61" t="e">
        <f t="shared" si="1"/>
        <v>#VALUE!</v>
      </c>
      <c r="L4" s="61" t="e">
        <f t="shared" si="1"/>
        <v>#VALUE!</v>
      </c>
      <c r="M4" s="61" t="e">
        <f t="shared" si="1"/>
        <v>#VALUE!</v>
      </c>
      <c r="N4" s="61" t="e">
        <f t="shared" si="1"/>
        <v>#VALUE!</v>
      </c>
      <c r="O4" s="61" t="e">
        <f t="shared" si="1"/>
        <v>#VALUE!</v>
      </c>
      <c r="P4" s="61" t="e">
        <f t="shared" si="1"/>
        <v>#VALUE!</v>
      </c>
      <c r="Q4" s="61" t="e">
        <f t="shared" si="1"/>
        <v>#VALUE!</v>
      </c>
      <c r="R4" s="146" t="e">
        <f t="shared" ref="R4:R32" si="2">SUM(F4:Q4)</f>
        <v>#VALUE!</v>
      </c>
    </row>
    <row r="5" s="29" customFormat="1" ht="24.75" customHeight="1" spans="1:18">
      <c r="A5" s="63" t="s">
        <v>22</v>
      </c>
      <c r="B5" s="64"/>
      <c r="C5" s="65" t="e">
        <f t="shared" ref="C5:Q5" si="3">C6+C13+C154</f>
        <v>#VALUE!</v>
      </c>
      <c r="D5" s="66" t="e">
        <f t="shared" si="3"/>
        <v>#VALUE!</v>
      </c>
      <c r="E5" s="65" t="e">
        <f t="shared" si="3"/>
        <v>#VALUE!</v>
      </c>
      <c r="F5" s="65" t="e">
        <f t="shared" si="3"/>
        <v>#VALUE!</v>
      </c>
      <c r="G5" s="65" t="e">
        <f t="shared" si="3"/>
        <v>#VALUE!</v>
      </c>
      <c r="H5" s="65" t="e">
        <f t="shared" si="3"/>
        <v>#VALUE!</v>
      </c>
      <c r="I5" s="65" t="e">
        <f t="shared" si="3"/>
        <v>#VALUE!</v>
      </c>
      <c r="J5" s="65" t="e">
        <f t="shared" si="3"/>
        <v>#VALUE!</v>
      </c>
      <c r="K5" s="65" t="e">
        <f t="shared" si="3"/>
        <v>#VALUE!</v>
      </c>
      <c r="L5" s="65" t="e">
        <f t="shared" si="3"/>
        <v>#VALUE!</v>
      </c>
      <c r="M5" s="65" t="e">
        <f t="shared" si="3"/>
        <v>#VALUE!</v>
      </c>
      <c r="N5" s="65" t="e">
        <f t="shared" si="3"/>
        <v>#VALUE!</v>
      </c>
      <c r="O5" s="65" t="e">
        <f t="shared" si="3"/>
        <v>#VALUE!</v>
      </c>
      <c r="P5" s="65" t="e">
        <f t="shared" si="3"/>
        <v>#VALUE!</v>
      </c>
      <c r="Q5" s="65" t="e">
        <f t="shared" si="3"/>
        <v>#VALUE!</v>
      </c>
      <c r="R5" s="146" t="e">
        <f t="shared" si="2"/>
        <v>#VALUE!</v>
      </c>
    </row>
    <row r="6" s="30" customFormat="1" ht="24.75" customHeight="1" spans="1:18">
      <c r="A6" s="67" t="s">
        <v>23</v>
      </c>
      <c r="B6" s="68"/>
      <c r="C6" s="69">
        <f t="shared" si="0"/>
        <v>37437</v>
      </c>
      <c r="D6" s="70">
        <f t="shared" ref="D6:Q6" si="4">SUM(D7:D11)</f>
        <v>10026</v>
      </c>
      <c r="E6" s="69">
        <f t="shared" si="4"/>
        <v>0</v>
      </c>
      <c r="F6" s="69">
        <f t="shared" si="4"/>
        <v>10479</v>
      </c>
      <c r="G6" s="69">
        <f t="shared" si="4"/>
        <v>2306</v>
      </c>
      <c r="H6" s="69">
        <f t="shared" si="4"/>
        <v>1521</v>
      </c>
      <c r="I6" s="69">
        <f t="shared" si="4"/>
        <v>865</v>
      </c>
      <c r="J6" s="69">
        <f t="shared" si="4"/>
        <v>1558</v>
      </c>
      <c r="K6" s="69">
        <f t="shared" si="4"/>
        <v>1281</v>
      </c>
      <c r="L6" s="69">
        <f t="shared" si="4"/>
        <v>2087</v>
      </c>
      <c r="M6" s="69">
        <f t="shared" si="4"/>
        <v>1820</v>
      </c>
      <c r="N6" s="69">
        <f t="shared" si="4"/>
        <v>1539</v>
      </c>
      <c r="O6" s="69">
        <f t="shared" si="4"/>
        <v>814</v>
      </c>
      <c r="P6" s="69">
        <f t="shared" si="4"/>
        <v>2693</v>
      </c>
      <c r="Q6" s="69">
        <f t="shared" si="4"/>
        <v>448</v>
      </c>
      <c r="R6" s="146">
        <f t="shared" si="2"/>
        <v>27411</v>
      </c>
    </row>
    <row r="7" s="31" customFormat="1" ht="24.75" customHeight="1" spans="1:18">
      <c r="A7" s="59" t="s">
        <v>24</v>
      </c>
      <c r="B7" s="60" t="s">
        <v>25</v>
      </c>
      <c r="C7" s="71">
        <f t="shared" si="0"/>
        <v>3305</v>
      </c>
      <c r="D7" s="72">
        <v>-895</v>
      </c>
      <c r="E7" s="73"/>
      <c r="F7" s="74">
        <v>1135</v>
      </c>
      <c r="G7" s="74">
        <v>618</v>
      </c>
      <c r="H7" s="74">
        <v>162</v>
      </c>
      <c r="I7" s="74">
        <v>147</v>
      </c>
      <c r="J7" s="74">
        <v>385</v>
      </c>
      <c r="K7" s="74">
        <v>155</v>
      </c>
      <c r="L7" s="74">
        <v>264</v>
      </c>
      <c r="M7" s="74">
        <v>547</v>
      </c>
      <c r="N7" s="74">
        <v>547</v>
      </c>
      <c r="O7" s="74">
        <v>117</v>
      </c>
      <c r="P7" s="74">
        <v>86</v>
      </c>
      <c r="Q7" s="74">
        <v>37</v>
      </c>
      <c r="R7" s="146">
        <f t="shared" si="2"/>
        <v>4200</v>
      </c>
    </row>
    <row r="8" s="31" customFormat="1" ht="24.75" customHeight="1" spans="1:18">
      <c r="A8" s="59" t="s">
        <v>26</v>
      </c>
      <c r="B8" s="60" t="s">
        <v>27</v>
      </c>
      <c r="C8" s="71">
        <f t="shared" si="0"/>
        <v>8467</v>
      </c>
      <c r="D8" s="62"/>
      <c r="E8" s="73"/>
      <c r="F8" s="74">
        <v>2272</v>
      </c>
      <c r="G8" s="74">
        <v>585</v>
      </c>
      <c r="H8" s="74">
        <v>784</v>
      </c>
      <c r="I8" s="74">
        <v>503</v>
      </c>
      <c r="J8" s="74">
        <v>458</v>
      </c>
      <c r="K8" s="74">
        <v>512</v>
      </c>
      <c r="L8" s="74">
        <v>781</v>
      </c>
      <c r="M8" s="74">
        <v>565</v>
      </c>
      <c r="N8" s="74">
        <v>759</v>
      </c>
      <c r="O8" s="74">
        <v>465</v>
      </c>
      <c r="P8" s="74">
        <v>407</v>
      </c>
      <c r="Q8" s="74">
        <v>376</v>
      </c>
      <c r="R8" s="146">
        <f t="shared" si="2"/>
        <v>8467</v>
      </c>
    </row>
    <row r="9" s="31" customFormat="1" ht="24.75" customHeight="1" spans="1:18">
      <c r="A9" s="59" t="s">
        <v>28</v>
      </c>
      <c r="B9" s="60" t="s">
        <v>29</v>
      </c>
      <c r="C9" s="71">
        <f t="shared" si="0"/>
        <v>1338</v>
      </c>
      <c r="D9" s="72">
        <v>390</v>
      </c>
      <c r="E9" s="75"/>
      <c r="F9" s="74">
        <v>918</v>
      </c>
      <c r="G9" s="74">
        <v>1</v>
      </c>
      <c r="H9" s="74">
        <v>2</v>
      </c>
      <c r="I9" s="74">
        <v>1</v>
      </c>
      <c r="J9" s="74">
        <v>5</v>
      </c>
      <c r="K9" s="74">
        <v>1</v>
      </c>
      <c r="L9" s="74">
        <v>2</v>
      </c>
      <c r="M9" s="74">
        <v>14</v>
      </c>
      <c r="N9" s="74">
        <v>0</v>
      </c>
      <c r="O9" s="74">
        <v>0</v>
      </c>
      <c r="P9" s="74">
        <v>1</v>
      </c>
      <c r="Q9" s="74">
        <v>3</v>
      </c>
      <c r="R9" s="146">
        <f t="shared" si="2"/>
        <v>948</v>
      </c>
    </row>
    <row r="10" s="31" customFormat="1" ht="24.75" customHeight="1" spans="1:18">
      <c r="A10" s="59" t="s">
        <v>30</v>
      </c>
      <c r="B10" s="60" t="s">
        <v>31</v>
      </c>
      <c r="C10" s="71">
        <f t="shared" si="0"/>
        <v>1527</v>
      </c>
      <c r="D10" s="76"/>
      <c r="E10" s="75"/>
      <c r="F10" s="74"/>
      <c r="G10" s="74">
        <v>5</v>
      </c>
      <c r="H10" s="74">
        <v>42</v>
      </c>
      <c r="I10" s="74"/>
      <c r="J10" s="74"/>
      <c r="K10" s="74">
        <v>108</v>
      </c>
      <c r="L10" s="74">
        <v>851</v>
      </c>
      <c r="M10" s="74">
        <v>453</v>
      </c>
      <c r="N10" s="74"/>
      <c r="O10" s="74">
        <v>11</v>
      </c>
      <c r="P10" s="74">
        <v>57</v>
      </c>
      <c r="Q10" s="74"/>
      <c r="R10" s="146">
        <f t="shared" si="2"/>
        <v>1527</v>
      </c>
    </row>
    <row r="11" s="28" customFormat="1" ht="24.75" customHeight="1" spans="1:18">
      <c r="A11" s="59" t="s">
        <v>32</v>
      </c>
      <c r="B11" s="60"/>
      <c r="C11" s="71">
        <f t="shared" si="0"/>
        <v>22800</v>
      </c>
      <c r="D11" s="77">
        <v>10531</v>
      </c>
      <c r="E11" s="61"/>
      <c r="F11" s="61">
        <v>6154</v>
      </c>
      <c r="G11" s="61">
        <v>1097</v>
      </c>
      <c r="H11" s="61">
        <v>531</v>
      </c>
      <c r="I11" s="61">
        <v>214</v>
      </c>
      <c r="J11" s="61">
        <v>710</v>
      </c>
      <c r="K11" s="61">
        <v>505</v>
      </c>
      <c r="L11" s="61">
        <v>189</v>
      </c>
      <c r="M11" s="61">
        <v>241</v>
      </c>
      <c r="N11" s="61">
        <v>233</v>
      </c>
      <c r="O11" s="61">
        <v>221</v>
      </c>
      <c r="P11" s="134">
        <v>2142</v>
      </c>
      <c r="Q11" s="61">
        <v>32</v>
      </c>
      <c r="R11" s="146">
        <f t="shared" si="2"/>
        <v>12269</v>
      </c>
    </row>
    <row r="12" s="28" customFormat="1" ht="24.75" customHeight="1" spans="1:18">
      <c r="A12" s="59"/>
      <c r="B12" s="59"/>
      <c r="C12" s="61"/>
      <c r="D12" s="62"/>
      <c r="E12" s="61"/>
      <c r="F12" s="61"/>
      <c r="G12" s="61"/>
      <c r="H12" s="61"/>
      <c r="I12" s="61"/>
      <c r="J12" s="61"/>
      <c r="K12" s="61"/>
      <c r="L12" s="61"/>
      <c r="M12" s="61"/>
      <c r="N12" s="61"/>
      <c r="O12" s="61"/>
      <c r="P12" s="61"/>
      <c r="Q12" s="61"/>
      <c r="R12" s="146">
        <f t="shared" si="2"/>
        <v>0</v>
      </c>
    </row>
    <row r="13" s="30" customFormat="1" ht="24.75" customHeight="1" spans="1:18">
      <c r="A13" s="67" t="s">
        <v>33</v>
      </c>
      <c r="B13" s="68"/>
      <c r="C13" s="69" t="e">
        <f t="shared" ref="C13:Q13" si="5">#VALUE!</f>
        <v>#VALUE!</v>
      </c>
      <c r="D13" s="70" t="e">
        <f t="shared" si="5"/>
        <v>#VALUE!</v>
      </c>
      <c r="E13" s="69" t="e">
        <f t="shared" si="5"/>
        <v>#VALUE!</v>
      </c>
      <c r="F13" s="69" t="e">
        <f t="shared" si="5"/>
        <v>#VALUE!</v>
      </c>
      <c r="G13" s="69" t="e">
        <f t="shared" si="5"/>
        <v>#VALUE!</v>
      </c>
      <c r="H13" s="69" t="e">
        <f t="shared" si="5"/>
        <v>#VALUE!</v>
      </c>
      <c r="I13" s="69" t="e">
        <f t="shared" si="5"/>
        <v>#VALUE!</v>
      </c>
      <c r="J13" s="69" t="e">
        <f t="shared" si="5"/>
        <v>#VALUE!</v>
      </c>
      <c r="K13" s="69" t="e">
        <f t="shared" si="5"/>
        <v>#VALUE!</v>
      </c>
      <c r="L13" s="69" t="e">
        <f t="shared" si="5"/>
        <v>#VALUE!</v>
      </c>
      <c r="M13" s="69" t="e">
        <f t="shared" si="5"/>
        <v>#VALUE!</v>
      </c>
      <c r="N13" s="69" t="e">
        <f t="shared" si="5"/>
        <v>#VALUE!</v>
      </c>
      <c r="O13" s="69" t="e">
        <f t="shared" si="5"/>
        <v>#VALUE!</v>
      </c>
      <c r="P13" s="69" t="e">
        <f t="shared" si="5"/>
        <v>#VALUE!</v>
      </c>
      <c r="Q13" s="69" t="e">
        <f t="shared" si="5"/>
        <v>#VALUE!</v>
      </c>
      <c r="R13" s="146" t="e">
        <f t="shared" si="2"/>
        <v>#VALUE!</v>
      </c>
    </row>
    <row r="14" s="30" customFormat="1" ht="24.75" customHeight="1" spans="1:18">
      <c r="A14" s="67" t="s">
        <v>34</v>
      </c>
      <c r="B14" s="68"/>
      <c r="C14" s="69">
        <f t="shared" ref="C14:Q14" si="6">SUM(C15:C20)</f>
        <v>58046</v>
      </c>
      <c r="D14" s="70">
        <f t="shared" si="6"/>
        <v>12695</v>
      </c>
      <c r="E14" s="69">
        <f t="shared" si="6"/>
        <v>0</v>
      </c>
      <c r="F14" s="69">
        <f t="shared" si="6"/>
        <v>2536</v>
      </c>
      <c r="G14" s="69">
        <f t="shared" si="6"/>
        <v>6208</v>
      </c>
      <c r="H14" s="69">
        <f t="shared" si="6"/>
        <v>3771</v>
      </c>
      <c r="I14" s="69">
        <f t="shared" si="6"/>
        <v>5427</v>
      </c>
      <c r="J14" s="69">
        <f t="shared" si="6"/>
        <v>4725</v>
      </c>
      <c r="K14" s="69">
        <f t="shared" si="6"/>
        <v>4679</v>
      </c>
      <c r="L14" s="69">
        <f t="shared" si="6"/>
        <v>3367</v>
      </c>
      <c r="M14" s="69">
        <f t="shared" si="6"/>
        <v>2876</v>
      </c>
      <c r="N14" s="69">
        <f t="shared" si="6"/>
        <v>2037</v>
      </c>
      <c r="O14" s="69">
        <f t="shared" si="6"/>
        <v>3364</v>
      </c>
      <c r="P14" s="69">
        <f t="shared" si="6"/>
        <v>3987</v>
      </c>
      <c r="Q14" s="69">
        <f t="shared" si="6"/>
        <v>2374</v>
      </c>
      <c r="R14" s="146">
        <f t="shared" si="2"/>
        <v>45351</v>
      </c>
    </row>
    <row r="15" s="28" customFormat="1" ht="24.75" customHeight="1" spans="1:18">
      <c r="A15" s="78" t="s">
        <v>35</v>
      </c>
      <c r="B15" s="60"/>
      <c r="C15" s="71">
        <f t="shared" ref="C15:C20" si="7">SUM(D15:Q15)</f>
        <v>38073</v>
      </c>
      <c r="D15" s="79">
        <v>7626</v>
      </c>
      <c r="E15" s="61"/>
      <c r="F15" s="80">
        <v>0</v>
      </c>
      <c r="G15" s="80">
        <v>4319</v>
      </c>
      <c r="H15" s="80">
        <v>2688</v>
      </c>
      <c r="I15" s="80">
        <v>4430</v>
      </c>
      <c r="J15" s="80">
        <v>3196</v>
      </c>
      <c r="K15" s="80">
        <v>3810</v>
      </c>
      <c r="L15" s="80">
        <v>2041</v>
      </c>
      <c r="M15" s="80">
        <v>1915</v>
      </c>
      <c r="N15" s="80">
        <v>414</v>
      </c>
      <c r="O15" s="80">
        <v>2553</v>
      </c>
      <c r="P15" s="80">
        <v>3188</v>
      </c>
      <c r="Q15" s="80">
        <v>1893</v>
      </c>
      <c r="R15" s="146">
        <f t="shared" si="2"/>
        <v>30447</v>
      </c>
    </row>
    <row r="16" s="28" customFormat="1" ht="24.75" customHeight="1" spans="1:18">
      <c r="A16" s="78" t="s">
        <v>36</v>
      </c>
      <c r="B16" s="81" t="s">
        <v>37</v>
      </c>
      <c r="C16" s="71">
        <f t="shared" si="7"/>
        <v>10840</v>
      </c>
      <c r="D16" s="79">
        <v>1029</v>
      </c>
      <c r="E16" s="61"/>
      <c r="F16" s="80">
        <v>2123</v>
      </c>
      <c r="G16" s="80">
        <v>1346</v>
      </c>
      <c r="H16" s="80">
        <v>756</v>
      </c>
      <c r="I16" s="80">
        <v>634</v>
      </c>
      <c r="J16" s="80">
        <v>1056</v>
      </c>
      <c r="K16" s="80">
        <v>589</v>
      </c>
      <c r="L16" s="80">
        <v>899</v>
      </c>
      <c r="M16" s="80">
        <v>671</v>
      </c>
      <c r="N16" s="80">
        <v>554</v>
      </c>
      <c r="O16" s="80">
        <v>495</v>
      </c>
      <c r="P16" s="80">
        <v>472</v>
      </c>
      <c r="Q16" s="80">
        <v>216</v>
      </c>
      <c r="R16" s="146">
        <f t="shared" si="2"/>
        <v>9811</v>
      </c>
    </row>
    <row r="17" s="28" customFormat="1" ht="24.75" customHeight="1" spans="1:18">
      <c r="A17" s="78" t="s">
        <v>38</v>
      </c>
      <c r="B17" s="82" t="s">
        <v>39</v>
      </c>
      <c r="C17" s="71">
        <f t="shared" si="7"/>
        <v>5241</v>
      </c>
      <c r="D17" s="79">
        <v>2367</v>
      </c>
      <c r="E17" s="61"/>
      <c r="F17" s="80">
        <v>243</v>
      </c>
      <c r="G17" s="80">
        <v>366</v>
      </c>
      <c r="H17" s="80">
        <v>257</v>
      </c>
      <c r="I17" s="80">
        <v>248</v>
      </c>
      <c r="J17" s="80">
        <v>301</v>
      </c>
      <c r="K17" s="80">
        <v>159</v>
      </c>
      <c r="L17" s="80">
        <v>274</v>
      </c>
      <c r="M17" s="80">
        <v>179</v>
      </c>
      <c r="N17" s="80">
        <v>242</v>
      </c>
      <c r="O17" s="80">
        <v>235</v>
      </c>
      <c r="P17" s="80">
        <v>229</v>
      </c>
      <c r="Q17" s="80">
        <v>141</v>
      </c>
      <c r="R17" s="146">
        <f t="shared" si="2"/>
        <v>2874</v>
      </c>
    </row>
    <row r="18" s="28" customFormat="1" ht="24.75" customHeight="1" spans="1:18">
      <c r="A18" s="78" t="s">
        <v>40</v>
      </c>
      <c r="B18" s="82" t="s">
        <v>41</v>
      </c>
      <c r="C18" s="71">
        <f t="shared" si="7"/>
        <v>1245</v>
      </c>
      <c r="D18" s="83">
        <v>1245</v>
      </c>
      <c r="E18" s="61"/>
      <c r="F18" s="61"/>
      <c r="G18" s="61"/>
      <c r="H18" s="61"/>
      <c r="I18" s="61"/>
      <c r="J18" s="61"/>
      <c r="K18" s="61"/>
      <c r="L18" s="61"/>
      <c r="M18" s="61"/>
      <c r="N18" s="61"/>
      <c r="O18" s="61"/>
      <c r="P18" s="61"/>
      <c r="Q18" s="61"/>
      <c r="R18" s="146">
        <f t="shared" si="2"/>
        <v>0</v>
      </c>
    </row>
    <row r="19" s="28" customFormat="1" ht="24.75" customHeight="1" spans="1:18">
      <c r="A19" s="78" t="s">
        <v>42</v>
      </c>
      <c r="B19" s="59" t="s">
        <v>43</v>
      </c>
      <c r="C19" s="71">
        <f t="shared" si="7"/>
        <v>723</v>
      </c>
      <c r="D19" s="72"/>
      <c r="E19" s="61"/>
      <c r="F19" s="74"/>
      <c r="G19" s="74"/>
      <c r="H19" s="74"/>
      <c r="I19" s="74"/>
      <c r="J19" s="74"/>
      <c r="K19" s="74"/>
      <c r="L19" s="74"/>
      <c r="M19" s="74"/>
      <c r="N19" s="74">
        <v>723</v>
      </c>
      <c r="O19" s="74"/>
      <c r="P19" s="74"/>
      <c r="Q19" s="74"/>
      <c r="R19" s="146">
        <f t="shared" si="2"/>
        <v>723</v>
      </c>
    </row>
    <row r="20" s="28" customFormat="1" ht="24.75" customHeight="1" spans="1:18">
      <c r="A20" s="78" t="s">
        <v>44</v>
      </c>
      <c r="B20" s="82" t="s">
        <v>45</v>
      </c>
      <c r="C20" s="71">
        <f t="shared" si="7"/>
        <v>1924</v>
      </c>
      <c r="D20" s="62">
        <v>428</v>
      </c>
      <c r="E20" s="61"/>
      <c r="F20" s="61">
        <v>170</v>
      </c>
      <c r="G20" s="61">
        <v>177</v>
      </c>
      <c r="H20" s="61">
        <v>70</v>
      </c>
      <c r="I20" s="61">
        <v>115</v>
      </c>
      <c r="J20" s="61">
        <v>172</v>
      </c>
      <c r="K20" s="61">
        <v>121</v>
      </c>
      <c r="L20" s="61">
        <v>153</v>
      </c>
      <c r="M20" s="61">
        <v>111</v>
      </c>
      <c r="N20" s="74">
        <v>104</v>
      </c>
      <c r="O20" s="61">
        <v>81</v>
      </c>
      <c r="P20" s="61">
        <v>98</v>
      </c>
      <c r="Q20" s="61">
        <v>124</v>
      </c>
      <c r="R20" s="146">
        <f t="shared" si="2"/>
        <v>1496</v>
      </c>
    </row>
    <row r="21" s="28" customFormat="1" ht="24.75" customHeight="1" spans="1:18">
      <c r="A21" s="59"/>
      <c r="B21" s="82"/>
      <c r="C21" s="71"/>
      <c r="D21" s="62"/>
      <c r="E21" s="61"/>
      <c r="F21" s="61"/>
      <c r="G21" s="61"/>
      <c r="H21" s="61"/>
      <c r="I21" s="61"/>
      <c r="J21" s="61"/>
      <c r="K21" s="61"/>
      <c r="L21" s="61"/>
      <c r="M21" s="61"/>
      <c r="N21" s="61"/>
      <c r="O21" s="61"/>
      <c r="P21" s="61"/>
      <c r="Q21" s="61"/>
      <c r="R21" s="146">
        <f t="shared" si="2"/>
        <v>0</v>
      </c>
    </row>
    <row r="22" s="30" customFormat="1" ht="24.75" customHeight="1" spans="1:18">
      <c r="A22" s="67" t="s">
        <v>46</v>
      </c>
      <c r="B22" s="68"/>
      <c r="C22" s="69">
        <f t="shared" ref="C22:C36" si="8">SUM(D22:Q22)</f>
        <v>595983</v>
      </c>
      <c r="D22" s="70">
        <f t="shared" ref="D22:Q22" si="9">SUM(D23:D36)</f>
        <v>90679</v>
      </c>
      <c r="E22" s="69">
        <f t="shared" si="9"/>
        <v>19000</v>
      </c>
      <c r="F22" s="69">
        <f t="shared" si="9"/>
        <v>43576</v>
      </c>
      <c r="G22" s="69">
        <f t="shared" si="9"/>
        <v>93369</v>
      </c>
      <c r="H22" s="69">
        <f t="shared" si="9"/>
        <v>39719</v>
      </c>
      <c r="I22" s="69">
        <f t="shared" si="9"/>
        <v>37413</v>
      </c>
      <c r="J22" s="69">
        <f t="shared" si="9"/>
        <v>56487</v>
      </c>
      <c r="K22" s="69">
        <f t="shared" si="9"/>
        <v>44899</v>
      </c>
      <c r="L22" s="69">
        <f t="shared" si="9"/>
        <v>45182</v>
      </c>
      <c r="M22" s="69">
        <f t="shared" si="9"/>
        <v>28819</v>
      </c>
      <c r="N22" s="69">
        <f t="shared" si="9"/>
        <v>24685</v>
      </c>
      <c r="O22" s="69">
        <f t="shared" si="9"/>
        <v>34092</v>
      </c>
      <c r="P22" s="69">
        <f t="shared" si="9"/>
        <v>23994</v>
      </c>
      <c r="Q22" s="69">
        <f t="shared" si="9"/>
        <v>14069</v>
      </c>
      <c r="R22" s="146">
        <f t="shared" si="2"/>
        <v>486304</v>
      </c>
    </row>
    <row r="23" s="32" customFormat="1" ht="24.75" customHeight="1" spans="1:18">
      <c r="A23" s="84" t="s">
        <v>47</v>
      </c>
      <c r="B23" s="85" t="s">
        <v>48</v>
      </c>
      <c r="C23" s="86">
        <f t="shared" si="8"/>
        <v>222976</v>
      </c>
      <c r="D23" s="87">
        <v>30111</v>
      </c>
      <c r="E23" s="88"/>
      <c r="F23" s="88">
        <v>4168</v>
      </c>
      <c r="G23" s="88">
        <v>44647</v>
      </c>
      <c r="H23" s="88">
        <v>15790</v>
      </c>
      <c r="I23" s="88">
        <v>14546</v>
      </c>
      <c r="J23" s="88">
        <v>25404</v>
      </c>
      <c r="K23" s="88">
        <v>20260</v>
      </c>
      <c r="L23" s="88">
        <v>20747</v>
      </c>
      <c r="M23" s="88">
        <v>9839</v>
      </c>
      <c r="N23" s="88">
        <v>7884</v>
      </c>
      <c r="O23" s="88">
        <v>14611</v>
      </c>
      <c r="P23" s="88">
        <v>8525</v>
      </c>
      <c r="Q23" s="88">
        <v>6444</v>
      </c>
      <c r="R23" s="147">
        <f t="shared" si="2"/>
        <v>192865</v>
      </c>
    </row>
    <row r="24" s="33" customFormat="1" ht="24.75" customHeight="1" spans="1:18">
      <c r="A24" s="89" t="s">
        <v>49</v>
      </c>
      <c r="B24" s="90" t="s">
        <v>50</v>
      </c>
      <c r="C24" s="86">
        <f t="shared" si="8"/>
        <v>16693</v>
      </c>
      <c r="D24" s="91">
        <v>1419</v>
      </c>
      <c r="E24" s="92"/>
      <c r="F24" s="93">
        <v>1886</v>
      </c>
      <c r="G24" s="93">
        <v>2483</v>
      </c>
      <c r="H24" s="93">
        <v>1204</v>
      </c>
      <c r="I24" s="93">
        <v>1317</v>
      </c>
      <c r="J24" s="93">
        <v>1649</v>
      </c>
      <c r="K24" s="93">
        <v>1283</v>
      </c>
      <c r="L24" s="93">
        <v>1304</v>
      </c>
      <c r="M24" s="93">
        <v>972</v>
      </c>
      <c r="N24" s="93">
        <v>869</v>
      </c>
      <c r="O24" s="93">
        <v>1034</v>
      </c>
      <c r="P24" s="93">
        <v>855</v>
      </c>
      <c r="Q24" s="93">
        <v>418</v>
      </c>
      <c r="R24" s="146">
        <f t="shared" si="2"/>
        <v>15274</v>
      </c>
    </row>
    <row r="25" s="33" customFormat="1" ht="24.75" customHeight="1" spans="1:18">
      <c r="A25" s="89" t="s">
        <v>51</v>
      </c>
      <c r="B25" s="90" t="s">
        <v>52</v>
      </c>
      <c r="C25" s="86">
        <f t="shared" si="8"/>
        <v>17732</v>
      </c>
      <c r="D25" s="94">
        <v>1468</v>
      </c>
      <c r="E25" s="92"/>
      <c r="F25" s="95">
        <v>1950</v>
      </c>
      <c r="G25" s="95">
        <v>2699</v>
      </c>
      <c r="H25" s="95">
        <v>1282</v>
      </c>
      <c r="I25" s="95">
        <v>1387</v>
      </c>
      <c r="J25" s="95">
        <v>1752</v>
      </c>
      <c r="K25" s="95">
        <v>1410</v>
      </c>
      <c r="L25" s="95">
        <v>1447</v>
      </c>
      <c r="M25" s="95">
        <v>1004</v>
      </c>
      <c r="N25" s="95">
        <v>908</v>
      </c>
      <c r="O25" s="95">
        <v>1098</v>
      </c>
      <c r="P25" s="95">
        <v>894</v>
      </c>
      <c r="Q25" s="95">
        <v>433</v>
      </c>
      <c r="R25" s="146">
        <f t="shared" si="2"/>
        <v>16264</v>
      </c>
    </row>
    <row r="26" s="33" customFormat="1" ht="24.75" customHeight="1" spans="1:18">
      <c r="A26" s="89" t="s">
        <v>53</v>
      </c>
      <c r="B26" s="90" t="s">
        <v>54</v>
      </c>
      <c r="C26" s="86">
        <f t="shared" si="8"/>
        <v>31367</v>
      </c>
      <c r="D26" s="94">
        <v>4513</v>
      </c>
      <c r="E26" s="92"/>
      <c r="F26" s="95">
        <v>3534</v>
      </c>
      <c r="G26" s="95">
        <v>5417</v>
      </c>
      <c r="H26" s="95">
        <v>2016</v>
      </c>
      <c r="I26" s="95">
        <v>1958</v>
      </c>
      <c r="J26" s="95">
        <v>3207</v>
      </c>
      <c r="K26" s="95">
        <v>2388</v>
      </c>
      <c r="L26" s="95">
        <v>2581</v>
      </c>
      <c r="M26" s="95">
        <v>1377</v>
      </c>
      <c r="N26" s="95">
        <v>1198</v>
      </c>
      <c r="O26" s="95">
        <v>1583</v>
      </c>
      <c r="P26" s="95">
        <v>1187</v>
      </c>
      <c r="Q26" s="95">
        <v>408</v>
      </c>
      <c r="R26" s="146">
        <f t="shared" si="2"/>
        <v>26854</v>
      </c>
    </row>
    <row r="27" s="33" customFormat="1" ht="24.75" customHeight="1" spans="1:18">
      <c r="A27" s="89" t="s">
        <v>55</v>
      </c>
      <c r="B27" s="90" t="s">
        <v>56</v>
      </c>
      <c r="C27" s="86">
        <f t="shared" si="8"/>
        <v>66752</v>
      </c>
      <c r="D27" s="96">
        <v>5690</v>
      </c>
      <c r="E27" s="92"/>
      <c r="F27" s="97">
        <v>7848</v>
      </c>
      <c r="G27" s="98">
        <v>9924</v>
      </c>
      <c r="H27" s="99">
        <v>4950</v>
      </c>
      <c r="I27" s="135">
        <v>5038</v>
      </c>
      <c r="J27" s="136">
        <v>6218</v>
      </c>
      <c r="K27" s="137">
        <v>5174</v>
      </c>
      <c r="L27" s="137">
        <v>5206</v>
      </c>
      <c r="M27" s="138">
        <v>4064</v>
      </c>
      <c r="N27" s="139">
        <v>3412</v>
      </c>
      <c r="O27" s="140">
        <v>4336</v>
      </c>
      <c r="P27" s="140">
        <v>3228</v>
      </c>
      <c r="Q27" s="140">
        <v>1664</v>
      </c>
      <c r="R27" s="146">
        <f t="shared" si="2"/>
        <v>61062</v>
      </c>
    </row>
    <row r="28" s="33" customFormat="1" ht="24.75" customHeight="1" spans="1:18">
      <c r="A28" s="89" t="s">
        <v>57</v>
      </c>
      <c r="B28" s="90" t="s">
        <v>58</v>
      </c>
      <c r="C28" s="86">
        <f t="shared" si="8"/>
        <v>121196</v>
      </c>
      <c r="D28" s="100">
        <v>10503</v>
      </c>
      <c r="E28" s="92"/>
      <c r="F28" s="101">
        <v>13747</v>
      </c>
      <c r="G28" s="101">
        <v>17509</v>
      </c>
      <c r="H28" s="101">
        <v>9387</v>
      </c>
      <c r="I28" s="101">
        <v>8859</v>
      </c>
      <c r="J28" s="101">
        <v>11640</v>
      </c>
      <c r="K28" s="101">
        <v>9293</v>
      </c>
      <c r="L28" s="101">
        <v>9031</v>
      </c>
      <c r="M28" s="101">
        <v>7479</v>
      </c>
      <c r="N28" s="101">
        <v>6837</v>
      </c>
      <c r="O28" s="101">
        <v>7997</v>
      </c>
      <c r="P28" s="101">
        <v>5621</v>
      </c>
      <c r="Q28" s="101">
        <v>3293</v>
      </c>
      <c r="R28" s="146">
        <f t="shared" si="2"/>
        <v>110693</v>
      </c>
    </row>
    <row r="29" s="34" customFormat="1" ht="24.75" customHeight="1" spans="1:18">
      <c r="A29" s="89" t="s">
        <v>59</v>
      </c>
      <c r="B29" s="60" t="s">
        <v>60</v>
      </c>
      <c r="C29" s="86">
        <f t="shared" si="8"/>
        <v>1428</v>
      </c>
      <c r="D29" s="102">
        <v>700</v>
      </c>
      <c r="E29" s="103"/>
      <c r="F29" s="103">
        <v>108</v>
      </c>
      <c r="G29" s="103">
        <v>84</v>
      </c>
      <c r="H29" s="103">
        <v>60</v>
      </c>
      <c r="I29" s="103">
        <v>40</v>
      </c>
      <c r="J29" s="103">
        <v>64</v>
      </c>
      <c r="K29" s="103">
        <v>92</v>
      </c>
      <c r="L29" s="103">
        <v>72</v>
      </c>
      <c r="M29" s="103">
        <v>76</v>
      </c>
      <c r="N29" s="103">
        <v>20</v>
      </c>
      <c r="O29" s="103">
        <v>44</v>
      </c>
      <c r="P29" s="103">
        <v>20</v>
      </c>
      <c r="Q29" s="103">
        <v>48</v>
      </c>
      <c r="R29" s="146">
        <f t="shared" si="2"/>
        <v>728</v>
      </c>
    </row>
    <row r="30" s="35" customFormat="1" ht="24.75" customHeight="1" spans="1:18">
      <c r="A30" s="104" t="s">
        <v>61</v>
      </c>
      <c r="B30" s="85" t="s">
        <v>62</v>
      </c>
      <c r="C30" s="86">
        <f t="shared" si="8"/>
        <v>17397</v>
      </c>
      <c r="D30" s="105">
        <v>17397</v>
      </c>
      <c r="E30" s="106"/>
      <c r="F30" s="106"/>
      <c r="G30" s="106"/>
      <c r="H30" s="106"/>
      <c r="I30" s="106"/>
      <c r="J30" s="106"/>
      <c r="K30" s="106"/>
      <c r="L30" s="106"/>
      <c r="M30" s="106"/>
      <c r="N30" s="106"/>
      <c r="O30" s="106"/>
      <c r="P30" s="106"/>
      <c r="Q30" s="106"/>
      <c r="R30" s="147">
        <f t="shared" si="2"/>
        <v>0</v>
      </c>
    </row>
    <row r="31" s="31" customFormat="1" ht="24.75" customHeight="1" spans="1:18">
      <c r="A31" s="89" t="s">
        <v>63</v>
      </c>
      <c r="B31" s="107" t="s">
        <v>64</v>
      </c>
      <c r="C31" s="86">
        <f t="shared" si="8"/>
        <v>56800</v>
      </c>
      <c r="D31" s="96">
        <v>15946</v>
      </c>
      <c r="E31" s="108"/>
      <c r="F31" s="108">
        <v>5966</v>
      </c>
      <c r="G31" s="108">
        <v>7248</v>
      </c>
      <c r="H31" s="108">
        <v>3524</v>
      </c>
      <c r="I31" s="108">
        <v>2966</v>
      </c>
      <c r="J31" s="108">
        <v>4598</v>
      </c>
      <c r="K31" s="141">
        <v>3360</v>
      </c>
      <c r="L31" s="141">
        <v>3248</v>
      </c>
      <c r="M31" s="141">
        <v>2320</v>
      </c>
      <c r="N31" s="141">
        <v>2412</v>
      </c>
      <c r="O31" s="141">
        <v>2256</v>
      </c>
      <c r="P31" s="142">
        <v>2102</v>
      </c>
      <c r="Q31" s="142">
        <v>854</v>
      </c>
      <c r="R31" s="146">
        <f t="shared" si="2"/>
        <v>40854</v>
      </c>
    </row>
    <row r="32" s="34" customFormat="1" ht="24.75" customHeight="1" spans="1:18">
      <c r="A32" s="89" t="s">
        <v>65</v>
      </c>
      <c r="B32" s="107" t="s">
        <v>66</v>
      </c>
      <c r="C32" s="86">
        <f t="shared" si="8"/>
        <v>13600</v>
      </c>
      <c r="D32" s="102">
        <v>2932</v>
      </c>
      <c r="E32" s="103"/>
      <c r="F32" s="74">
        <v>1416</v>
      </c>
      <c r="G32" s="74">
        <v>1728</v>
      </c>
      <c r="H32" s="74">
        <v>852</v>
      </c>
      <c r="I32" s="74">
        <v>780</v>
      </c>
      <c r="J32" s="74">
        <v>1308</v>
      </c>
      <c r="K32" s="74">
        <v>900</v>
      </c>
      <c r="L32" s="74">
        <v>852</v>
      </c>
      <c r="M32" s="74">
        <v>624</v>
      </c>
      <c r="N32" s="74">
        <v>696</v>
      </c>
      <c r="O32" s="74">
        <v>720</v>
      </c>
      <c r="P32" s="74">
        <v>552</v>
      </c>
      <c r="Q32" s="74">
        <v>240</v>
      </c>
      <c r="R32" s="146">
        <f t="shared" si="2"/>
        <v>10668</v>
      </c>
    </row>
    <row r="33" s="34" customFormat="1" ht="24.75" customHeight="1" spans="1:18">
      <c r="A33" s="89" t="s">
        <v>67</v>
      </c>
      <c r="B33" s="107" t="s">
        <v>68</v>
      </c>
      <c r="C33" s="71">
        <f t="shared" si="8"/>
        <v>525</v>
      </c>
      <c r="D33" s="102"/>
      <c r="E33" s="103"/>
      <c r="F33" s="74">
        <v>140</v>
      </c>
      <c r="G33" s="74">
        <v>77</v>
      </c>
      <c r="H33" s="74">
        <v>31</v>
      </c>
      <c r="I33" s="74">
        <v>25</v>
      </c>
      <c r="J33" s="74">
        <v>31</v>
      </c>
      <c r="K33" s="74">
        <v>35</v>
      </c>
      <c r="L33" s="74">
        <v>33</v>
      </c>
      <c r="M33" s="74">
        <v>51</v>
      </c>
      <c r="N33" s="74">
        <v>21</v>
      </c>
      <c r="O33" s="74">
        <v>20</v>
      </c>
      <c r="P33" s="74">
        <v>48</v>
      </c>
      <c r="Q33" s="74">
        <v>13</v>
      </c>
      <c r="R33" s="146"/>
    </row>
    <row r="34" s="34" customFormat="1" ht="24.75" customHeight="1" spans="1:18">
      <c r="A34" s="89" t="s">
        <v>69</v>
      </c>
      <c r="B34" s="107" t="s">
        <v>70</v>
      </c>
      <c r="C34" s="71">
        <f t="shared" si="8"/>
        <v>10517</v>
      </c>
      <c r="D34" s="102"/>
      <c r="E34" s="103"/>
      <c r="F34" s="103">
        <v>2813</v>
      </c>
      <c r="G34" s="103">
        <v>1553</v>
      </c>
      <c r="H34" s="103">
        <v>623</v>
      </c>
      <c r="I34" s="103">
        <v>497</v>
      </c>
      <c r="J34" s="103">
        <v>616</v>
      </c>
      <c r="K34" s="103">
        <v>704</v>
      </c>
      <c r="L34" s="103">
        <v>661</v>
      </c>
      <c r="M34" s="103">
        <v>1013</v>
      </c>
      <c r="N34" s="103">
        <v>428</v>
      </c>
      <c r="O34" s="103">
        <v>393</v>
      </c>
      <c r="P34" s="103">
        <v>962</v>
      </c>
      <c r="Q34" s="103">
        <v>254</v>
      </c>
      <c r="R34" s="146">
        <f t="shared" ref="R34:R44" si="10">SUM(F34:Q34)</f>
        <v>10517</v>
      </c>
    </row>
    <row r="35" s="34" customFormat="1" ht="24.75" customHeight="1" spans="1:18">
      <c r="A35" s="89" t="s">
        <v>69</v>
      </c>
      <c r="B35" s="107" t="s">
        <v>71</v>
      </c>
      <c r="C35" s="71">
        <f t="shared" si="8"/>
        <v>1900</v>
      </c>
      <c r="D35" s="102"/>
      <c r="E35" s="103">
        <v>1900</v>
      </c>
      <c r="F35" s="103"/>
      <c r="G35" s="103"/>
      <c r="H35" s="103"/>
      <c r="I35" s="103"/>
      <c r="J35" s="103"/>
      <c r="K35" s="103"/>
      <c r="L35" s="103"/>
      <c r="M35" s="103"/>
      <c r="N35" s="103"/>
      <c r="O35" s="103"/>
      <c r="P35" s="103"/>
      <c r="Q35" s="103"/>
      <c r="R35" s="146">
        <f t="shared" si="10"/>
        <v>0</v>
      </c>
    </row>
    <row r="36" s="34" customFormat="1" ht="24.75" customHeight="1" spans="1:18">
      <c r="A36" s="89" t="s">
        <v>69</v>
      </c>
      <c r="B36" s="107" t="s">
        <v>72</v>
      </c>
      <c r="C36" s="71">
        <f t="shared" si="8"/>
        <v>17100</v>
      </c>
      <c r="D36" s="102"/>
      <c r="E36" s="103">
        <v>17100</v>
      </c>
      <c r="F36" s="103"/>
      <c r="G36" s="103"/>
      <c r="H36" s="103"/>
      <c r="I36" s="103"/>
      <c r="J36" s="103"/>
      <c r="K36" s="103"/>
      <c r="L36" s="103"/>
      <c r="M36" s="103"/>
      <c r="N36" s="103"/>
      <c r="O36" s="103"/>
      <c r="P36" s="103"/>
      <c r="Q36" s="103"/>
      <c r="R36" s="146">
        <f t="shared" si="10"/>
        <v>0</v>
      </c>
    </row>
    <row r="37" s="34" customFormat="1" ht="24.75" customHeight="1" spans="1:18">
      <c r="A37" s="89"/>
      <c r="B37" s="107"/>
      <c r="C37" s="109"/>
      <c r="D37" s="110"/>
      <c r="E37" s="111"/>
      <c r="F37" s="111"/>
      <c r="G37" s="111"/>
      <c r="H37" s="111"/>
      <c r="I37" s="111"/>
      <c r="J37" s="111"/>
      <c r="K37" s="143"/>
      <c r="L37" s="143"/>
      <c r="M37" s="143"/>
      <c r="N37" s="143"/>
      <c r="O37" s="143"/>
      <c r="P37" s="144"/>
      <c r="Q37" s="144"/>
      <c r="R37" s="146">
        <f t="shared" si="10"/>
        <v>0</v>
      </c>
    </row>
    <row r="38" s="30" customFormat="1" ht="24.75" customHeight="1" spans="1:18">
      <c r="A38" s="67" t="s">
        <v>73</v>
      </c>
      <c r="B38" s="112"/>
      <c r="C38" s="69">
        <f t="shared" ref="C38:C51" si="11">SUM(D38:Q38)</f>
        <v>352904</v>
      </c>
      <c r="D38" s="113">
        <f>SUM(D39:D40)</f>
        <v>0</v>
      </c>
      <c r="E38" s="114">
        <f>SUM(E39:E40)</f>
        <v>0</v>
      </c>
      <c r="F38" s="114">
        <f t="shared" ref="F38:Q38" si="12">SUM(F39:F47)</f>
        <v>23605</v>
      </c>
      <c r="G38" s="114">
        <f t="shared" si="12"/>
        <v>61380</v>
      </c>
      <c r="H38" s="114">
        <f t="shared" si="12"/>
        <v>34104</v>
      </c>
      <c r="I38" s="114">
        <f t="shared" si="12"/>
        <v>26824</v>
      </c>
      <c r="J38" s="114">
        <f t="shared" si="12"/>
        <v>43399</v>
      </c>
      <c r="K38" s="114">
        <f t="shared" si="12"/>
        <v>36908</v>
      </c>
      <c r="L38" s="114">
        <f t="shared" si="12"/>
        <v>26143</v>
      </c>
      <c r="M38" s="114">
        <f t="shared" si="12"/>
        <v>20681</v>
      </c>
      <c r="N38" s="114">
        <f t="shared" si="12"/>
        <v>17174</v>
      </c>
      <c r="O38" s="114">
        <f t="shared" si="12"/>
        <v>31067</v>
      </c>
      <c r="P38" s="114">
        <f t="shared" si="12"/>
        <v>20686</v>
      </c>
      <c r="Q38" s="114">
        <f t="shared" si="12"/>
        <v>10933</v>
      </c>
      <c r="R38" s="146">
        <f t="shared" si="10"/>
        <v>352904</v>
      </c>
    </row>
    <row r="39" s="31" customFormat="1" ht="24.75" customHeight="1" spans="1:18">
      <c r="A39" s="115" t="s">
        <v>74</v>
      </c>
      <c r="B39" s="115" t="s">
        <v>75</v>
      </c>
      <c r="C39" s="116">
        <f t="shared" si="11"/>
        <v>69671</v>
      </c>
      <c r="D39" s="117"/>
      <c r="E39" s="118"/>
      <c r="F39" s="118">
        <v>6502</v>
      </c>
      <c r="G39" s="118">
        <v>12550</v>
      </c>
      <c r="H39" s="118">
        <v>5999</v>
      </c>
      <c r="I39" s="118">
        <v>4683</v>
      </c>
      <c r="J39" s="118">
        <v>7616</v>
      </c>
      <c r="K39" s="118">
        <v>8137</v>
      </c>
      <c r="L39" s="118">
        <v>6401</v>
      </c>
      <c r="M39" s="118">
        <v>3756</v>
      </c>
      <c r="N39" s="118">
        <v>3464</v>
      </c>
      <c r="O39" s="118">
        <v>5455</v>
      </c>
      <c r="P39" s="118">
        <v>3664</v>
      </c>
      <c r="Q39" s="118">
        <v>1444</v>
      </c>
      <c r="R39" s="146">
        <f t="shared" si="10"/>
        <v>69671</v>
      </c>
    </row>
    <row r="40" s="31" customFormat="1" ht="24.75" customHeight="1" spans="1:18">
      <c r="A40" s="115" t="s">
        <v>76</v>
      </c>
      <c r="B40" s="115" t="s">
        <v>77</v>
      </c>
      <c r="C40" s="116">
        <f t="shared" si="11"/>
        <v>2137</v>
      </c>
      <c r="D40" s="117"/>
      <c r="E40" s="118"/>
      <c r="F40" s="118">
        <v>204</v>
      </c>
      <c r="G40" s="118">
        <v>367</v>
      </c>
      <c r="H40" s="118">
        <v>247</v>
      </c>
      <c r="I40" s="118">
        <v>192</v>
      </c>
      <c r="J40" s="118">
        <v>197</v>
      </c>
      <c r="K40" s="118">
        <v>308</v>
      </c>
      <c r="L40" s="118">
        <v>102</v>
      </c>
      <c r="M40" s="118">
        <v>127</v>
      </c>
      <c r="N40" s="118">
        <v>103</v>
      </c>
      <c r="O40" s="118">
        <v>125</v>
      </c>
      <c r="P40" s="118">
        <v>111</v>
      </c>
      <c r="Q40" s="118">
        <v>54</v>
      </c>
      <c r="R40" s="146">
        <f t="shared" si="10"/>
        <v>2137</v>
      </c>
    </row>
    <row r="41" s="31" customFormat="1" ht="24.75" customHeight="1" spans="1:18">
      <c r="A41" s="115" t="s">
        <v>78</v>
      </c>
      <c r="B41" s="115" t="s">
        <v>79</v>
      </c>
      <c r="C41" s="116">
        <f t="shared" si="11"/>
        <v>7926</v>
      </c>
      <c r="D41" s="117"/>
      <c r="E41" s="118"/>
      <c r="F41" s="118">
        <v>757</v>
      </c>
      <c r="G41" s="118">
        <v>1360</v>
      </c>
      <c r="H41" s="118">
        <v>917</v>
      </c>
      <c r="I41" s="118">
        <v>711</v>
      </c>
      <c r="J41" s="118">
        <v>732</v>
      </c>
      <c r="K41" s="118">
        <v>1144</v>
      </c>
      <c r="L41" s="118">
        <v>380</v>
      </c>
      <c r="M41" s="118">
        <v>470</v>
      </c>
      <c r="N41" s="118">
        <v>383</v>
      </c>
      <c r="O41" s="118">
        <v>462</v>
      </c>
      <c r="P41" s="118">
        <v>412</v>
      </c>
      <c r="Q41" s="118">
        <v>198</v>
      </c>
      <c r="R41" s="146">
        <f t="shared" si="10"/>
        <v>7926</v>
      </c>
    </row>
    <row r="42" s="31" customFormat="1" ht="24.75" customHeight="1" spans="1:18">
      <c r="A42" s="115" t="s">
        <v>80</v>
      </c>
      <c r="B42" s="115" t="s">
        <v>81</v>
      </c>
      <c r="C42" s="116">
        <f t="shared" si="11"/>
        <v>2320</v>
      </c>
      <c r="D42" s="117"/>
      <c r="E42" s="118"/>
      <c r="F42" s="118">
        <v>214</v>
      </c>
      <c r="G42" s="118">
        <v>511</v>
      </c>
      <c r="H42" s="118">
        <v>208</v>
      </c>
      <c r="I42" s="118">
        <v>123</v>
      </c>
      <c r="J42" s="118">
        <v>281</v>
      </c>
      <c r="K42" s="118">
        <v>283</v>
      </c>
      <c r="L42" s="118">
        <v>169</v>
      </c>
      <c r="M42" s="118">
        <v>134</v>
      </c>
      <c r="N42" s="118">
        <v>116</v>
      </c>
      <c r="O42" s="118">
        <v>155</v>
      </c>
      <c r="P42" s="118">
        <v>89</v>
      </c>
      <c r="Q42" s="118">
        <v>37</v>
      </c>
      <c r="R42" s="146">
        <f t="shared" si="10"/>
        <v>2320</v>
      </c>
    </row>
    <row r="43" s="31" customFormat="1" ht="24.75" customHeight="1" spans="1:18">
      <c r="A43" s="115" t="s">
        <v>82</v>
      </c>
      <c r="B43" s="115" t="s">
        <v>83</v>
      </c>
      <c r="C43" s="116">
        <f t="shared" si="11"/>
        <v>9056</v>
      </c>
      <c r="D43" s="117"/>
      <c r="E43" s="118"/>
      <c r="F43" s="118">
        <v>929</v>
      </c>
      <c r="G43" s="118">
        <v>1283</v>
      </c>
      <c r="H43" s="118">
        <v>273</v>
      </c>
      <c r="I43" s="118">
        <v>918</v>
      </c>
      <c r="J43" s="118">
        <v>1862</v>
      </c>
      <c r="K43" s="118">
        <v>1168</v>
      </c>
      <c r="L43" s="118">
        <v>772</v>
      </c>
      <c r="M43" s="118">
        <v>374</v>
      </c>
      <c r="N43" s="118">
        <v>285</v>
      </c>
      <c r="O43" s="118">
        <v>482</v>
      </c>
      <c r="P43" s="118">
        <v>533</v>
      </c>
      <c r="Q43" s="118">
        <v>177</v>
      </c>
      <c r="R43" s="146">
        <f t="shared" si="10"/>
        <v>9056</v>
      </c>
    </row>
    <row r="44" s="31" customFormat="1" ht="24.75" customHeight="1" spans="1:18">
      <c r="A44" s="115" t="s">
        <v>84</v>
      </c>
      <c r="B44" s="115" t="s">
        <v>85</v>
      </c>
      <c r="C44" s="119">
        <f t="shared" si="11"/>
        <v>214268</v>
      </c>
      <c r="D44" s="117"/>
      <c r="E44" s="118"/>
      <c r="F44" s="118">
        <v>12702</v>
      </c>
      <c r="G44" s="118">
        <v>36851</v>
      </c>
      <c r="H44" s="118">
        <v>21519</v>
      </c>
      <c r="I44" s="118">
        <v>16469</v>
      </c>
      <c r="J44" s="118">
        <v>26842</v>
      </c>
      <c r="K44" s="118">
        <v>20983</v>
      </c>
      <c r="L44" s="118">
        <v>14867</v>
      </c>
      <c r="M44" s="118">
        <v>12912</v>
      </c>
      <c r="N44" s="118">
        <v>10508</v>
      </c>
      <c r="O44" s="118">
        <v>20156</v>
      </c>
      <c r="P44" s="118">
        <v>13063</v>
      </c>
      <c r="Q44" s="118">
        <v>7396</v>
      </c>
      <c r="R44" s="146">
        <f t="shared" si="10"/>
        <v>214268</v>
      </c>
    </row>
    <row r="45" s="31" customFormat="1" ht="24.75" customHeight="1" spans="1:18">
      <c r="A45" s="115" t="s">
        <v>86</v>
      </c>
      <c r="B45" s="115" t="s">
        <v>87</v>
      </c>
      <c r="C45" s="119">
        <f t="shared" si="11"/>
        <v>982</v>
      </c>
      <c r="D45" s="117"/>
      <c r="E45" s="118"/>
      <c r="F45" s="118">
        <v>93</v>
      </c>
      <c r="G45" s="118">
        <v>176</v>
      </c>
      <c r="H45" s="118">
        <v>116</v>
      </c>
      <c r="I45" s="118">
        <v>89</v>
      </c>
      <c r="J45" s="118">
        <v>89</v>
      </c>
      <c r="K45" s="118">
        <v>137</v>
      </c>
      <c r="L45" s="118">
        <v>51</v>
      </c>
      <c r="M45" s="118">
        <v>58</v>
      </c>
      <c r="N45" s="118">
        <v>42</v>
      </c>
      <c r="O45" s="118">
        <v>51</v>
      </c>
      <c r="P45" s="118">
        <v>52</v>
      </c>
      <c r="Q45" s="118">
        <v>28</v>
      </c>
      <c r="R45" s="146"/>
    </row>
    <row r="46" s="31" customFormat="1" ht="24.75" customHeight="1" spans="1:18">
      <c r="A46" s="115" t="s">
        <v>88</v>
      </c>
      <c r="B46" s="115" t="s">
        <v>89</v>
      </c>
      <c r="C46" s="119">
        <f t="shared" si="11"/>
        <v>4422</v>
      </c>
      <c r="D46" s="117"/>
      <c r="E46" s="118"/>
      <c r="F46" s="118">
        <v>397</v>
      </c>
      <c r="G46" s="118">
        <v>803</v>
      </c>
      <c r="H46" s="118">
        <v>437</v>
      </c>
      <c r="I46" s="118">
        <v>238</v>
      </c>
      <c r="J46" s="118">
        <v>598</v>
      </c>
      <c r="K46" s="118">
        <v>534</v>
      </c>
      <c r="L46" s="118">
        <v>312</v>
      </c>
      <c r="M46" s="118">
        <v>261</v>
      </c>
      <c r="N46" s="118">
        <v>249</v>
      </c>
      <c r="O46" s="118">
        <v>314</v>
      </c>
      <c r="P46" s="118">
        <v>196</v>
      </c>
      <c r="Q46" s="118">
        <v>83</v>
      </c>
      <c r="R46" s="146"/>
    </row>
    <row r="47" s="31" customFormat="1" ht="24.75" customHeight="1" spans="1:18">
      <c r="A47" s="115" t="s">
        <v>84</v>
      </c>
      <c r="B47" s="115" t="s">
        <v>90</v>
      </c>
      <c r="C47" s="119">
        <f t="shared" si="11"/>
        <v>42122</v>
      </c>
      <c r="D47" s="117"/>
      <c r="E47" s="118"/>
      <c r="F47" s="118">
        <v>1807</v>
      </c>
      <c r="G47" s="118">
        <v>7479</v>
      </c>
      <c r="H47" s="118">
        <v>4388</v>
      </c>
      <c r="I47" s="118">
        <v>3401</v>
      </c>
      <c r="J47" s="118">
        <v>5182</v>
      </c>
      <c r="K47" s="118">
        <v>4214</v>
      </c>
      <c r="L47" s="118">
        <v>3089</v>
      </c>
      <c r="M47" s="118">
        <v>2589</v>
      </c>
      <c r="N47" s="118">
        <v>2024</v>
      </c>
      <c r="O47" s="118">
        <v>3867</v>
      </c>
      <c r="P47" s="118">
        <v>2566</v>
      </c>
      <c r="Q47" s="118">
        <v>1516</v>
      </c>
      <c r="R47" s="146"/>
    </row>
    <row r="48" s="30" customFormat="1" ht="24.75" customHeight="1" spans="1:18">
      <c r="A48" s="67" t="s">
        <v>91</v>
      </c>
      <c r="B48" s="68"/>
      <c r="C48" s="69">
        <f t="shared" si="11"/>
        <v>34888</v>
      </c>
      <c r="D48" s="120">
        <f t="shared" ref="D48:Q48" si="13">SUM(D49:D51)</f>
        <v>6586</v>
      </c>
      <c r="E48" s="121">
        <f t="shared" si="13"/>
        <v>28</v>
      </c>
      <c r="F48" s="121">
        <f t="shared" si="13"/>
        <v>3072</v>
      </c>
      <c r="G48" s="121">
        <f t="shared" si="13"/>
        <v>5553</v>
      </c>
      <c r="H48" s="121">
        <f t="shared" si="13"/>
        <v>2535</v>
      </c>
      <c r="I48" s="121">
        <f t="shared" si="13"/>
        <v>1626</v>
      </c>
      <c r="J48" s="121">
        <f t="shared" si="13"/>
        <v>3736</v>
      </c>
      <c r="K48" s="121">
        <f t="shared" si="13"/>
        <v>3423</v>
      </c>
      <c r="L48" s="121">
        <f t="shared" si="13"/>
        <v>2291</v>
      </c>
      <c r="M48" s="121">
        <f t="shared" si="13"/>
        <v>1316</v>
      </c>
      <c r="N48" s="121">
        <f t="shared" si="13"/>
        <v>1533</v>
      </c>
      <c r="O48" s="121">
        <f t="shared" si="13"/>
        <v>1963</v>
      </c>
      <c r="P48" s="121">
        <f t="shared" si="13"/>
        <v>811</v>
      </c>
      <c r="Q48" s="121">
        <f t="shared" si="13"/>
        <v>415</v>
      </c>
      <c r="R48" s="146">
        <f t="shared" ref="R48:R54" si="14">SUM(F48:Q48)</f>
        <v>28274</v>
      </c>
    </row>
    <row r="49" s="31" customFormat="1" ht="24.75" customHeight="1" spans="1:18">
      <c r="A49" s="115" t="s">
        <v>92</v>
      </c>
      <c r="B49" s="115" t="s">
        <v>93</v>
      </c>
      <c r="C49" s="71">
        <f t="shared" si="11"/>
        <v>152</v>
      </c>
      <c r="D49" s="96">
        <v>53</v>
      </c>
      <c r="E49" s="108"/>
      <c r="F49" s="108">
        <v>15</v>
      </c>
      <c r="G49" s="108">
        <v>22</v>
      </c>
      <c r="H49" s="108">
        <v>4</v>
      </c>
      <c r="I49" s="108">
        <v>2</v>
      </c>
      <c r="J49" s="108">
        <v>14</v>
      </c>
      <c r="K49" s="142">
        <v>14</v>
      </c>
      <c r="L49" s="142">
        <v>7</v>
      </c>
      <c r="M49" s="142">
        <v>8</v>
      </c>
      <c r="N49" s="142">
        <v>6</v>
      </c>
      <c r="O49" s="142">
        <v>4</v>
      </c>
      <c r="P49" s="142">
        <v>0</v>
      </c>
      <c r="Q49" s="142">
        <v>3</v>
      </c>
      <c r="R49" s="146">
        <f t="shared" si="14"/>
        <v>99</v>
      </c>
    </row>
    <row r="50" s="31" customFormat="1" ht="24.75" customHeight="1" spans="1:18">
      <c r="A50" s="115" t="s">
        <v>92</v>
      </c>
      <c r="B50" s="115" t="s">
        <v>94</v>
      </c>
      <c r="C50" s="71">
        <f t="shared" si="11"/>
        <v>34636</v>
      </c>
      <c r="D50" s="96">
        <v>6433</v>
      </c>
      <c r="E50" s="108">
        <v>28</v>
      </c>
      <c r="F50" s="108">
        <v>3057</v>
      </c>
      <c r="G50" s="108">
        <v>5531</v>
      </c>
      <c r="H50" s="108">
        <v>2531</v>
      </c>
      <c r="I50" s="108">
        <v>1624</v>
      </c>
      <c r="J50" s="108">
        <v>3722</v>
      </c>
      <c r="K50" s="142">
        <v>3409</v>
      </c>
      <c r="L50" s="142">
        <v>2284</v>
      </c>
      <c r="M50" s="142">
        <v>1308</v>
      </c>
      <c r="N50" s="142">
        <v>1527</v>
      </c>
      <c r="O50" s="142">
        <v>1959</v>
      </c>
      <c r="P50" s="142">
        <v>811</v>
      </c>
      <c r="Q50" s="142">
        <v>412</v>
      </c>
      <c r="R50" s="146">
        <f t="shared" si="14"/>
        <v>28175</v>
      </c>
    </row>
    <row r="51" s="31" customFormat="1" ht="24.75" customHeight="1" spans="1:18">
      <c r="A51" s="115" t="s">
        <v>95</v>
      </c>
      <c r="B51" s="115" t="s">
        <v>96</v>
      </c>
      <c r="C51" s="71">
        <f t="shared" si="11"/>
        <v>100</v>
      </c>
      <c r="D51" s="96">
        <v>100</v>
      </c>
      <c r="E51" s="108"/>
      <c r="F51" s="108"/>
      <c r="G51" s="108"/>
      <c r="H51" s="108"/>
      <c r="I51" s="108"/>
      <c r="J51" s="108"/>
      <c r="K51" s="142"/>
      <c r="L51" s="142"/>
      <c r="M51" s="142"/>
      <c r="N51" s="142"/>
      <c r="O51" s="142"/>
      <c r="P51" s="142"/>
      <c r="Q51" s="142"/>
      <c r="R51" s="146">
        <f t="shared" si="14"/>
        <v>0</v>
      </c>
    </row>
    <row r="52" s="34" customFormat="1" ht="24.75" customHeight="1" spans="1:18">
      <c r="A52" s="122"/>
      <c r="B52" s="107"/>
      <c r="C52" s="61"/>
      <c r="D52" s="102"/>
      <c r="E52" s="103"/>
      <c r="F52" s="103"/>
      <c r="G52" s="103"/>
      <c r="H52" s="103"/>
      <c r="I52" s="103"/>
      <c r="J52" s="103"/>
      <c r="K52" s="144"/>
      <c r="L52" s="144"/>
      <c r="M52" s="144"/>
      <c r="N52" s="144"/>
      <c r="O52" s="144"/>
      <c r="P52" s="144"/>
      <c r="Q52" s="144"/>
      <c r="R52" s="146">
        <f t="shared" si="14"/>
        <v>0</v>
      </c>
    </row>
    <row r="53" s="30" customFormat="1" ht="24.75" customHeight="1" spans="1:18">
      <c r="A53" s="67" t="s">
        <v>97</v>
      </c>
      <c r="B53" s="123"/>
      <c r="C53" s="69">
        <f>SUM(D53:Q53)</f>
        <v>2447</v>
      </c>
      <c r="D53" s="113">
        <f>SUM(D54:D57)</f>
        <v>2447</v>
      </c>
      <c r="E53" s="69"/>
      <c r="F53" s="69"/>
      <c r="G53" s="69"/>
      <c r="H53" s="69"/>
      <c r="I53" s="69"/>
      <c r="J53" s="69"/>
      <c r="K53" s="69"/>
      <c r="L53" s="69"/>
      <c r="M53" s="69"/>
      <c r="N53" s="69"/>
      <c r="O53" s="69"/>
      <c r="P53" s="69"/>
      <c r="Q53" s="69"/>
      <c r="R53" s="146">
        <f t="shared" si="14"/>
        <v>0</v>
      </c>
    </row>
    <row r="54" s="28" customFormat="1" ht="24.75" customHeight="1" spans="1:18">
      <c r="A54" s="59" t="s">
        <v>98</v>
      </c>
      <c r="B54" s="90" t="s">
        <v>99</v>
      </c>
      <c r="C54" s="71">
        <f>SUM(D54:Q54)</f>
        <v>695</v>
      </c>
      <c r="D54" s="124">
        <v>695</v>
      </c>
      <c r="E54" s="61"/>
      <c r="F54" s="61"/>
      <c r="G54" s="61"/>
      <c r="H54" s="61"/>
      <c r="I54" s="61"/>
      <c r="J54" s="61"/>
      <c r="K54" s="61"/>
      <c r="L54" s="61"/>
      <c r="M54" s="61"/>
      <c r="N54" s="61"/>
      <c r="O54" s="61"/>
      <c r="P54" s="61"/>
      <c r="Q54" s="61"/>
      <c r="R54" s="146">
        <f t="shared" si="14"/>
        <v>0</v>
      </c>
    </row>
    <row r="55" s="28" customFormat="1" ht="24.75" customHeight="1" spans="1:18">
      <c r="A55" s="59" t="s">
        <v>100</v>
      </c>
      <c r="B55" s="59" t="s">
        <v>101</v>
      </c>
      <c r="C55" s="71">
        <f>SUM(D55:Q55)</f>
        <v>1688</v>
      </c>
      <c r="D55" s="124">
        <v>1688</v>
      </c>
      <c r="E55" s="61"/>
      <c r="F55" s="61"/>
      <c r="G55" s="61"/>
      <c r="H55" s="61"/>
      <c r="I55" s="61"/>
      <c r="J55" s="61"/>
      <c r="K55" s="61"/>
      <c r="L55" s="61"/>
      <c r="M55" s="61"/>
      <c r="N55" s="61"/>
      <c r="O55" s="61"/>
      <c r="P55" s="61"/>
      <c r="Q55" s="61"/>
      <c r="R55" s="146"/>
    </row>
    <row r="56" s="28" customFormat="1" ht="24.75" customHeight="1" spans="1:18">
      <c r="A56" s="59" t="s">
        <v>102</v>
      </c>
      <c r="B56" s="125" t="s">
        <v>103</v>
      </c>
      <c r="C56" s="71">
        <f>SUM(D56:Q56)</f>
        <v>64</v>
      </c>
      <c r="D56" s="79">
        <v>64</v>
      </c>
      <c r="E56" s="61"/>
      <c r="F56" s="61"/>
      <c r="G56" s="61"/>
      <c r="H56" s="61"/>
      <c r="I56" s="61"/>
      <c r="J56" s="61"/>
      <c r="K56" s="61"/>
      <c r="L56" s="61"/>
      <c r="M56" s="61"/>
      <c r="N56" s="61"/>
      <c r="O56" s="61"/>
      <c r="P56" s="61"/>
      <c r="Q56" s="61"/>
      <c r="R56" s="146">
        <f t="shared" ref="R56:R76" si="15">SUM(F56:Q56)</f>
        <v>0</v>
      </c>
    </row>
    <row r="57" s="34" customFormat="1" ht="24.75" customHeight="1" spans="1:18">
      <c r="A57" s="122"/>
      <c r="B57" s="107"/>
      <c r="C57" s="61"/>
      <c r="D57" s="79"/>
      <c r="E57" s="103"/>
      <c r="F57" s="103"/>
      <c r="G57" s="103"/>
      <c r="H57" s="103"/>
      <c r="I57" s="103"/>
      <c r="J57" s="103"/>
      <c r="K57" s="144"/>
      <c r="L57" s="144"/>
      <c r="M57" s="144"/>
      <c r="N57" s="144"/>
      <c r="O57" s="144"/>
      <c r="P57" s="144"/>
      <c r="Q57" s="144"/>
      <c r="R57" s="146">
        <f t="shared" si="15"/>
        <v>0</v>
      </c>
    </row>
    <row r="58" s="36" customFormat="1" ht="24.75" customHeight="1" spans="1:18">
      <c r="A58" s="67" t="s">
        <v>104</v>
      </c>
      <c r="B58" s="68"/>
      <c r="C58" s="69">
        <f>SUM(D58:Q58)</f>
        <v>132334</v>
      </c>
      <c r="D58" s="126">
        <f>SUM(D60)</f>
        <v>0</v>
      </c>
      <c r="E58" s="127">
        <f>SUM(E60)</f>
        <v>0</v>
      </c>
      <c r="F58" s="127">
        <f t="shared" ref="F58:Q58" si="16">SUM(F59:F60)</f>
        <v>5810</v>
      </c>
      <c r="G58" s="127">
        <f t="shared" si="16"/>
        <v>18885</v>
      </c>
      <c r="H58" s="127">
        <f t="shared" si="16"/>
        <v>8911</v>
      </c>
      <c r="I58" s="127">
        <f t="shared" si="16"/>
        <v>7867</v>
      </c>
      <c r="J58" s="127">
        <f t="shared" si="16"/>
        <v>14907</v>
      </c>
      <c r="K58" s="127">
        <f t="shared" si="16"/>
        <v>13582</v>
      </c>
      <c r="L58" s="127">
        <f t="shared" si="16"/>
        <v>13973</v>
      </c>
      <c r="M58" s="127">
        <f t="shared" si="16"/>
        <v>11263</v>
      </c>
      <c r="N58" s="127">
        <f t="shared" si="16"/>
        <v>6743</v>
      </c>
      <c r="O58" s="127">
        <f t="shared" si="16"/>
        <v>12355</v>
      </c>
      <c r="P58" s="127">
        <f t="shared" si="16"/>
        <v>9686</v>
      </c>
      <c r="Q58" s="127">
        <f t="shared" si="16"/>
        <v>8352</v>
      </c>
      <c r="R58" s="146">
        <f t="shared" si="15"/>
        <v>132334</v>
      </c>
    </row>
    <row r="59" s="33" customFormat="1" ht="24.75" customHeight="1" spans="1:18">
      <c r="A59" s="59" t="s">
        <v>105</v>
      </c>
      <c r="B59" s="59" t="s">
        <v>106</v>
      </c>
      <c r="C59" s="71">
        <f>SUM(D59:Q59)</f>
        <v>21560</v>
      </c>
      <c r="D59" s="128"/>
      <c r="E59" s="129"/>
      <c r="F59" s="130">
        <v>562</v>
      </c>
      <c r="G59" s="130">
        <v>3148</v>
      </c>
      <c r="H59" s="130">
        <v>861</v>
      </c>
      <c r="I59" s="130">
        <v>760</v>
      </c>
      <c r="J59" s="130">
        <v>3073</v>
      </c>
      <c r="K59" s="130">
        <v>2121</v>
      </c>
      <c r="L59" s="130">
        <v>2613</v>
      </c>
      <c r="M59" s="130">
        <v>1768</v>
      </c>
      <c r="N59" s="130">
        <v>1171</v>
      </c>
      <c r="O59" s="130">
        <v>1806</v>
      </c>
      <c r="P59" s="130">
        <v>1400</v>
      </c>
      <c r="Q59" s="148">
        <v>2277</v>
      </c>
      <c r="R59" s="146">
        <f t="shared" si="15"/>
        <v>21560</v>
      </c>
    </row>
    <row r="60" s="33" customFormat="1" ht="24.75" customHeight="1" spans="1:18">
      <c r="A60" s="59" t="s">
        <v>107</v>
      </c>
      <c r="B60" s="59" t="s">
        <v>108</v>
      </c>
      <c r="C60" s="71">
        <f>SUM(D60:Q60)</f>
        <v>110774</v>
      </c>
      <c r="D60" s="128"/>
      <c r="E60" s="129"/>
      <c r="F60" s="130">
        <v>5248</v>
      </c>
      <c r="G60" s="130">
        <v>15737</v>
      </c>
      <c r="H60" s="130">
        <v>8050</v>
      </c>
      <c r="I60" s="130">
        <v>7107</v>
      </c>
      <c r="J60" s="130">
        <v>11834</v>
      </c>
      <c r="K60" s="130">
        <v>11461</v>
      </c>
      <c r="L60" s="130">
        <v>11360</v>
      </c>
      <c r="M60" s="130">
        <v>9495</v>
      </c>
      <c r="N60" s="130">
        <v>5572</v>
      </c>
      <c r="O60" s="130">
        <v>10549</v>
      </c>
      <c r="P60" s="130">
        <v>8286</v>
      </c>
      <c r="Q60" s="148">
        <v>6075</v>
      </c>
      <c r="R60" s="146">
        <f t="shared" si="15"/>
        <v>110774</v>
      </c>
    </row>
    <row r="61" s="34" customFormat="1" ht="24.75" customHeight="1" spans="1:18">
      <c r="A61" s="122"/>
      <c r="B61" s="107"/>
      <c r="C61" s="61"/>
      <c r="D61" s="102"/>
      <c r="E61" s="103"/>
      <c r="F61" s="103"/>
      <c r="G61" s="103"/>
      <c r="H61" s="103"/>
      <c r="I61" s="103"/>
      <c r="J61" s="103"/>
      <c r="K61" s="144"/>
      <c r="L61" s="144"/>
      <c r="M61" s="144"/>
      <c r="N61" s="144"/>
      <c r="O61" s="144"/>
      <c r="P61" s="144"/>
      <c r="Q61" s="144"/>
      <c r="R61" s="146">
        <f t="shared" si="15"/>
        <v>0</v>
      </c>
    </row>
    <row r="62" s="30" customFormat="1" ht="24.75" customHeight="1" spans="1:18">
      <c r="A62" s="67" t="s">
        <v>109</v>
      </c>
      <c r="B62" s="68"/>
      <c r="C62" s="69">
        <f t="shared" ref="C62:Q62" si="17">SUM(C63:C78)</f>
        <v>790377</v>
      </c>
      <c r="D62" s="70">
        <f t="shared" si="17"/>
        <v>70396</v>
      </c>
      <c r="E62" s="69">
        <f t="shared" si="17"/>
        <v>0</v>
      </c>
      <c r="F62" s="69">
        <f t="shared" si="17"/>
        <v>82113</v>
      </c>
      <c r="G62" s="69">
        <f t="shared" si="17"/>
        <v>128148</v>
      </c>
      <c r="H62" s="69">
        <f t="shared" si="17"/>
        <v>55271</v>
      </c>
      <c r="I62" s="69">
        <f t="shared" si="17"/>
        <v>51202</v>
      </c>
      <c r="J62" s="69">
        <f t="shared" si="17"/>
        <v>106862</v>
      </c>
      <c r="K62" s="69">
        <f t="shared" si="17"/>
        <v>58508</v>
      </c>
      <c r="L62" s="69">
        <f t="shared" si="17"/>
        <v>53390</v>
      </c>
      <c r="M62" s="69">
        <f t="shared" si="17"/>
        <v>40763</v>
      </c>
      <c r="N62" s="69">
        <f t="shared" si="17"/>
        <v>39468</v>
      </c>
      <c r="O62" s="69">
        <f t="shared" si="17"/>
        <v>44324</v>
      </c>
      <c r="P62" s="69">
        <f t="shared" si="17"/>
        <v>33459</v>
      </c>
      <c r="Q62" s="69">
        <f t="shared" si="17"/>
        <v>26473</v>
      </c>
      <c r="R62" s="146">
        <f t="shared" si="15"/>
        <v>719981</v>
      </c>
    </row>
    <row r="63" s="33" customFormat="1" ht="24.75" customHeight="1" spans="1:18">
      <c r="A63" s="131" t="s">
        <v>110</v>
      </c>
      <c r="B63" s="59" t="s">
        <v>111</v>
      </c>
      <c r="C63" s="71">
        <f t="shared" ref="C63:C78" si="18">SUM(D63:Q63)</f>
        <v>226117</v>
      </c>
      <c r="D63" s="128">
        <v>23171</v>
      </c>
      <c r="E63" s="129"/>
      <c r="F63" s="129">
        <v>20216</v>
      </c>
      <c r="G63" s="129">
        <v>36653</v>
      </c>
      <c r="H63" s="129">
        <v>14164</v>
      </c>
      <c r="I63" s="129">
        <v>16116</v>
      </c>
      <c r="J63" s="129">
        <v>33397</v>
      </c>
      <c r="K63" s="129">
        <v>14784</v>
      </c>
      <c r="L63" s="129">
        <v>14889</v>
      </c>
      <c r="M63" s="129">
        <v>11333</v>
      </c>
      <c r="N63" s="129">
        <v>10117</v>
      </c>
      <c r="O63" s="129">
        <v>11368</v>
      </c>
      <c r="P63" s="129">
        <v>9588</v>
      </c>
      <c r="Q63" s="129">
        <v>10321</v>
      </c>
      <c r="R63" s="146">
        <f t="shared" si="15"/>
        <v>202946</v>
      </c>
    </row>
    <row r="64" s="33" customFormat="1" ht="24.75" customHeight="1" spans="1:18">
      <c r="A64" s="131" t="s">
        <v>112</v>
      </c>
      <c r="B64" s="59" t="s">
        <v>113</v>
      </c>
      <c r="C64" s="71">
        <f t="shared" si="18"/>
        <v>24588</v>
      </c>
      <c r="D64" s="128"/>
      <c r="E64" s="129"/>
      <c r="F64" s="129">
        <v>1847</v>
      </c>
      <c r="G64" s="129">
        <v>4884</v>
      </c>
      <c r="H64" s="129">
        <v>2190</v>
      </c>
      <c r="I64" s="129">
        <v>1824</v>
      </c>
      <c r="J64" s="129">
        <v>2709</v>
      </c>
      <c r="K64" s="129">
        <v>2524</v>
      </c>
      <c r="L64" s="129">
        <v>1974</v>
      </c>
      <c r="M64" s="129">
        <v>1913</v>
      </c>
      <c r="N64" s="129">
        <v>1542</v>
      </c>
      <c r="O64" s="129">
        <v>1546</v>
      </c>
      <c r="P64" s="129">
        <v>1414</v>
      </c>
      <c r="Q64" s="129">
        <v>221</v>
      </c>
      <c r="R64" s="146">
        <f t="shared" si="15"/>
        <v>24588</v>
      </c>
    </row>
    <row r="65" s="33" customFormat="1" ht="24.75" customHeight="1" spans="1:18">
      <c r="A65" s="131" t="s">
        <v>114</v>
      </c>
      <c r="B65" s="59" t="s">
        <v>115</v>
      </c>
      <c r="C65" s="71">
        <f t="shared" si="18"/>
        <v>127837</v>
      </c>
      <c r="D65" s="128">
        <v>10225</v>
      </c>
      <c r="E65" s="129"/>
      <c r="F65" s="129">
        <v>14623</v>
      </c>
      <c r="G65" s="129">
        <v>18372</v>
      </c>
      <c r="H65" s="129">
        <v>10101</v>
      </c>
      <c r="I65" s="129">
        <v>8723</v>
      </c>
      <c r="J65" s="129">
        <v>14103</v>
      </c>
      <c r="K65" s="129">
        <v>10496</v>
      </c>
      <c r="L65" s="129">
        <v>9273</v>
      </c>
      <c r="M65" s="129">
        <v>7249</v>
      </c>
      <c r="N65" s="129">
        <v>7168</v>
      </c>
      <c r="O65" s="129">
        <v>8544</v>
      </c>
      <c r="P65" s="129">
        <v>5555</v>
      </c>
      <c r="Q65" s="129">
        <v>3405</v>
      </c>
      <c r="R65" s="146">
        <f t="shared" si="15"/>
        <v>117612</v>
      </c>
    </row>
    <row r="66" s="33" customFormat="1" ht="24.75" customHeight="1" spans="1:18">
      <c r="A66" s="131" t="s">
        <v>116</v>
      </c>
      <c r="B66" s="59" t="s">
        <v>117</v>
      </c>
      <c r="C66" s="71">
        <f t="shared" si="18"/>
        <v>69850</v>
      </c>
      <c r="D66" s="128">
        <v>5109</v>
      </c>
      <c r="E66" s="129"/>
      <c r="F66" s="129">
        <v>8410</v>
      </c>
      <c r="G66" s="129">
        <v>10323</v>
      </c>
      <c r="H66" s="129">
        <v>5573</v>
      </c>
      <c r="I66" s="129">
        <v>4783</v>
      </c>
      <c r="J66" s="129">
        <v>7584</v>
      </c>
      <c r="K66" s="129">
        <v>5796</v>
      </c>
      <c r="L66" s="129">
        <v>5086</v>
      </c>
      <c r="M66" s="129">
        <v>3912</v>
      </c>
      <c r="N66" s="129">
        <v>3814</v>
      </c>
      <c r="O66" s="129">
        <v>4584</v>
      </c>
      <c r="P66" s="129">
        <v>3098</v>
      </c>
      <c r="Q66" s="129">
        <v>1778</v>
      </c>
      <c r="R66" s="146">
        <f t="shared" si="15"/>
        <v>64741</v>
      </c>
    </row>
    <row r="67" s="33" customFormat="1" ht="24.75" customHeight="1" spans="1:18">
      <c r="A67" s="131" t="s">
        <v>118</v>
      </c>
      <c r="B67" s="59"/>
      <c r="C67" s="71">
        <f t="shared" si="18"/>
        <v>83830</v>
      </c>
      <c r="D67" s="128">
        <v>7991</v>
      </c>
      <c r="E67" s="129"/>
      <c r="F67" s="129">
        <v>8809</v>
      </c>
      <c r="G67" s="129">
        <v>11670</v>
      </c>
      <c r="H67" s="129">
        <v>6762</v>
      </c>
      <c r="I67" s="129">
        <v>5686</v>
      </c>
      <c r="J67" s="129">
        <v>9114</v>
      </c>
      <c r="K67" s="129">
        <v>6748</v>
      </c>
      <c r="L67" s="129">
        <v>5999</v>
      </c>
      <c r="M67" s="129">
        <v>4766</v>
      </c>
      <c r="N67" s="129">
        <v>4745</v>
      </c>
      <c r="O67" s="129">
        <v>5778</v>
      </c>
      <c r="P67" s="129">
        <v>3551</v>
      </c>
      <c r="Q67" s="129">
        <v>2211</v>
      </c>
      <c r="R67" s="146">
        <f t="shared" si="15"/>
        <v>75839</v>
      </c>
    </row>
    <row r="68" s="33" customFormat="1" ht="24.75" customHeight="1" spans="1:18">
      <c r="A68" s="131" t="s">
        <v>119</v>
      </c>
      <c r="B68" s="59" t="s">
        <v>120</v>
      </c>
      <c r="C68" s="71">
        <f t="shared" si="18"/>
        <v>48664</v>
      </c>
      <c r="D68" s="128">
        <v>4034</v>
      </c>
      <c r="E68" s="129"/>
      <c r="F68" s="129">
        <v>5888</v>
      </c>
      <c r="G68" s="129">
        <v>7592</v>
      </c>
      <c r="H68" s="129">
        <v>3772</v>
      </c>
      <c r="I68" s="129">
        <v>3234</v>
      </c>
      <c r="J68" s="129">
        <v>5262</v>
      </c>
      <c r="K68" s="129">
        <v>3756</v>
      </c>
      <c r="L68" s="129">
        <v>3754</v>
      </c>
      <c r="M68" s="129">
        <v>2534</v>
      </c>
      <c r="N68" s="129">
        <v>2762</v>
      </c>
      <c r="O68" s="129">
        <v>2832</v>
      </c>
      <c r="P68" s="129">
        <v>2276</v>
      </c>
      <c r="Q68" s="129">
        <v>968</v>
      </c>
      <c r="R68" s="146">
        <f t="shared" si="15"/>
        <v>44630</v>
      </c>
    </row>
    <row r="69" s="33" customFormat="1" ht="24.75" customHeight="1" spans="1:18">
      <c r="A69" s="131" t="s">
        <v>121</v>
      </c>
      <c r="B69" s="59" t="s">
        <v>122</v>
      </c>
      <c r="C69" s="71">
        <f t="shared" si="18"/>
        <v>44471</v>
      </c>
      <c r="D69" s="128">
        <v>2474</v>
      </c>
      <c r="E69" s="129">
        <v>0</v>
      </c>
      <c r="F69" s="129">
        <v>3387</v>
      </c>
      <c r="G69" s="129">
        <v>9713</v>
      </c>
      <c r="H69" s="129">
        <v>2120</v>
      </c>
      <c r="I69" s="129">
        <v>1845</v>
      </c>
      <c r="J69" s="129">
        <v>11903</v>
      </c>
      <c r="K69" s="129">
        <v>2221</v>
      </c>
      <c r="L69" s="129">
        <v>2135</v>
      </c>
      <c r="M69" s="129">
        <v>1478</v>
      </c>
      <c r="N69" s="129">
        <v>1511</v>
      </c>
      <c r="O69" s="129">
        <v>1666</v>
      </c>
      <c r="P69" s="129">
        <v>1353</v>
      </c>
      <c r="Q69" s="129">
        <v>2665</v>
      </c>
      <c r="R69" s="146">
        <f t="shared" si="15"/>
        <v>41997</v>
      </c>
    </row>
    <row r="70" s="33" customFormat="1" ht="24.75" customHeight="1" spans="1:18">
      <c r="A70" s="131" t="s">
        <v>123</v>
      </c>
      <c r="B70" s="59" t="s">
        <v>124</v>
      </c>
      <c r="C70" s="71">
        <f t="shared" si="18"/>
        <v>-3319</v>
      </c>
      <c r="D70" s="128"/>
      <c r="E70" s="129"/>
      <c r="F70" s="129">
        <v>-207</v>
      </c>
      <c r="G70" s="129">
        <v>-598</v>
      </c>
      <c r="H70" s="129">
        <v>-355</v>
      </c>
      <c r="I70" s="129">
        <v>-312</v>
      </c>
      <c r="J70" s="129">
        <v>-235</v>
      </c>
      <c r="K70" s="129">
        <v>-110</v>
      </c>
      <c r="L70" s="129">
        <v>-569</v>
      </c>
      <c r="M70" s="129">
        <v>-184</v>
      </c>
      <c r="N70" s="129">
        <v>-185</v>
      </c>
      <c r="O70" s="129">
        <v>-400</v>
      </c>
      <c r="P70" s="129">
        <v>-128</v>
      </c>
      <c r="Q70" s="129">
        <v>-36</v>
      </c>
      <c r="R70" s="146">
        <f t="shared" si="15"/>
        <v>-3319</v>
      </c>
    </row>
    <row r="71" s="33" customFormat="1" ht="24.75" customHeight="1" spans="1:18">
      <c r="A71" s="131" t="s">
        <v>125</v>
      </c>
      <c r="B71" s="59" t="s">
        <v>126</v>
      </c>
      <c r="C71" s="71">
        <f t="shared" si="18"/>
        <v>6606</v>
      </c>
      <c r="D71" s="128">
        <v>1145</v>
      </c>
      <c r="E71" s="129"/>
      <c r="F71" s="129">
        <v>826</v>
      </c>
      <c r="G71" s="129">
        <v>833</v>
      </c>
      <c r="H71" s="129">
        <v>394</v>
      </c>
      <c r="I71" s="129">
        <v>371</v>
      </c>
      <c r="J71" s="129">
        <v>670</v>
      </c>
      <c r="K71" s="129">
        <v>506</v>
      </c>
      <c r="L71" s="129">
        <v>430</v>
      </c>
      <c r="M71" s="129">
        <v>375</v>
      </c>
      <c r="N71" s="129">
        <v>282</v>
      </c>
      <c r="O71" s="129">
        <v>389</v>
      </c>
      <c r="P71" s="129">
        <v>283</v>
      </c>
      <c r="Q71" s="129">
        <v>102</v>
      </c>
      <c r="R71" s="146">
        <f t="shared" si="15"/>
        <v>5461</v>
      </c>
    </row>
    <row r="72" s="33" customFormat="1" ht="24.75" customHeight="1" spans="1:18">
      <c r="A72" s="131" t="s">
        <v>127</v>
      </c>
      <c r="B72" s="59" t="s">
        <v>128</v>
      </c>
      <c r="C72" s="71">
        <f t="shared" si="18"/>
        <v>57627</v>
      </c>
      <c r="D72" s="128">
        <v>4724</v>
      </c>
      <c r="E72" s="129"/>
      <c r="F72" s="129">
        <v>4944</v>
      </c>
      <c r="G72" s="129">
        <v>12170</v>
      </c>
      <c r="H72" s="129">
        <v>2943</v>
      </c>
      <c r="I72" s="129">
        <v>2675</v>
      </c>
      <c r="J72" s="129">
        <v>13105</v>
      </c>
      <c r="K72" s="129">
        <v>3046</v>
      </c>
      <c r="L72" s="129">
        <v>3007</v>
      </c>
      <c r="M72" s="129">
        <v>2103</v>
      </c>
      <c r="N72" s="129">
        <v>2190</v>
      </c>
      <c r="O72" s="129">
        <v>2300</v>
      </c>
      <c r="P72" s="129">
        <v>1798</v>
      </c>
      <c r="Q72" s="129">
        <v>2622</v>
      </c>
      <c r="R72" s="146">
        <f t="shared" si="15"/>
        <v>52903</v>
      </c>
    </row>
    <row r="73" s="33" customFormat="1" ht="24.75" customHeight="1" spans="1:18">
      <c r="A73" s="131" t="s">
        <v>129</v>
      </c>
      <c r="B73" s="59" t="s">
        <v>130</v>
      </c>
      <c r="C73" s="71">
        <f t="shared" si="18"/>
        <v>6681</v>
      </c>
      <c r="D73" s="128">
        <v>772</v>
      </c>
      <c r="E73" s="129"/>
      <c r="F73" s="129">
        <v>910</v>
      </c>
      <c r="G73" s="129">
        <v>1101</v>
      </c>
      <c r="H73" s="129">
        <v>482</v>
      </c>
      <c r="I73" s="129">
        <v>431</v>
      </c>
      <c r="J73" s="129">
        <v>529</v>
      </c>
      <c r="K73" s="129">
        <v>579</v>
      </c>
      <c r="L73" s="129">
        <v>499</v>
      </c>
      <c r="M73" s="129">
        <v>361</v>
      </c>
      <c r="N73" s="129">
        <v>287</v>
      </c>
      <c r="O73" s="129">
        <v>378</v>
      </c>
      <c r="P73" s="129">
        <v>277</v>
      </c>
      <c r="Q73" s="129">
        <v>75</v>
      </c>
      <c r="R73" s="146">
        <f t="shared" si="15"/>
        <v>5909</v>
      </c>
    </row>
    <row r="74" s="33" customFormat="1" ht="24.75" customHeight="1" spans="1:18">
      <c r="A74" s="131" t="s">
        <v>131</v>
      </c>
      <c r="B74" s="59" t="s">
        <v>132</v>
      </c>
      <c r="C74" s="71">
        <f t="shared" si="18"/>
        <v>2433</v>
      </c>
      <c r="D74" s="128">
        <v>280</v>
      </c>
      <c r="E74" s="129"/>
      <c r="F74" s="129">
        <v>323</v>
      </c>
      <c r="G74" s="129">
        <v>378</v>
      </c>
      <c r="H74" s="129">
        <v>159</v>
      </c>
      <c r="I74" s="129">
        <v>143</v>
      </c>
      <c r="J74" s="129">
        <v>187</v>
      </c>
      <c r="K74" s="129">
        <v>316</v>
      </c>
      <c r="L74" s="129">
        <v>164</v>
      </c>
      <c r="M74" s="129">
        <v>122</v>
      </c>
      <c r="N74" s="129">
        <v>105</v>
      </c>
      <c r="O74" s="129">
        <v>133</v>
      </c>
      <c r="P74" s="129">
        <v>96</v>
      </c>
      <c r="Q74" s="129">
        <v>27</v>
      </c>
      <c r="R74" s="146">
        <f t="shared" si="15"/>
        <v>2153</v>
      </c>
    </row>
    <row r="75" s="33" customFormat="1" ht="24.75" customHeight="1" spans="1:18">
      <c r="A75" s="131" t="s">
        <v>133</v>
      </c>
      <c r="B75" s="59" t="s">
        <v>134</v>
      </c>
      <c r="C75" s="71">
        <f t="shared" si="18"/>
        <v>68</v>
      </c>
      <c r="D75" s="128">
        <v>10</v>
      </c>
      <c r="E75" s="129"/>
      <c r="F75" s="129">
        <v>3</v>
      </c>
      <c r="G75" s="129">
        <v>5</v>
      </c>
      <c r="H75" s="129">
        <v>6</v>
      </c>
      <c r="I75" s="129">
        <v>6</v>
      </c>
      <c r="J75" s="129">
        <v>6</v>
      </c>
      <c r="K75" s="129">
        <v>4</v>
      </c>
      <c r="L75" s="129">
        <v>5</v>
      </c>
      <c r="M75" s="129">
        <v>4</v>
      </c>
      <c r="N75" s="129">
        <v>5</v>
      </c>
      <c r="O75" s="129">
        <v>4</v>
      </c>
      <c r="P75" s="129">
        <v>5</v>
      </c>
      <c r="Q75" s="129">
        <v>5</v>
      </c>
      <c r="R75" s="146">
        <f t="shared" si="15"/>
        <v>58</v>
      </c>
    </row>
    <row r="76" s="33" customFormat="1" ht="24.75" customHeight="1" spans="1:18">
      <c r="A76" s="131" t="s">
        <v>135</v>
      </c>
      <c r="B76" s="59" t="s">
        <v>136</v>
      </c>
      <c r="C76" s="71">
        <f t="shared" si="18"/>
        <v>220</v>
      </c>
      <c r="D76" s="128">
        <v>51</v>
      </c>
      <c r="E76" s="129"/>
      <c r="F76" s="129">
        <v>12</v>
      </c>
      <c r="G76" s="129">
        <v>13</v>
      </c>
      <c r="H76" s="129">
        <v>14</v>
      </c>
      <c r="I76" s="129">
        <v>16</v>
      </c>
      <c r="J76" s="129">
        <v>17</v>
      </c>
      <c r="K76" s="129">
        <v>16</v>
      </c>
      <c r="L76" s="129">
        <v>17</v>
      </c>
      <c r="M76" s="129">
        <v>13</v>
      </c>
      <c r="N76" s="129">
        <v>16</v>
      </c>
      <c r="O76" s="129">
        <v>10</v>
      </c>
      <c r="P76" s="129">
        <v>12</v>
      </c>
      <c r="Q76" s="129">
        <v>13</v>
      </c>
      <c r="R76" s="146">
        <f t="shared" si="15"/>
        <v>169</v>
      </c>
    </row>
    <row r="77" s="33" customFormat="1" ht="24.75" customHeight="1" spans="1:18">
      <c r="A77" s="131" t="s">
        <v>137</v>
      </c>
      <c r="B77" s="131" t="s">
        <v>138</v>
      </c>
      <c r="C77" s="71">
        <f t="shared" si="18"/>
        <v>93426</v>
      </c>
      <c r="D77" s="128">
        <v>10288</v>
      </c>
      <c r="E77" s="129"/>
      <c r="F77" s="129">
        <v>11953</v>
      </c>
      <c r="G77" s="129">
        <v>14849</v>
      </c>
      <c r="H77" s="129">
        <v>6853</v>
      </c>
      <c r="I77" s="129">
        <v>5585</v>
      </c>
      <c r="J77" s="129">
        <v>8363</v>
      </c>
      <c r="K77" s="129">
        <v>7688</v>
      </c>
      <c r="L77" s="129">
        <v>6642</v>
      </c>
      <c r="M77" s="129">
        <v>4716</v>
      </c>
      <c r="N77" s="129">
        <v>5061</v>
      </c>
      <c r="O77" s="129">
        <v>5120</v>
      </c>
      <c r="P77" s="129">
        <v>4230</v>
      </c>
      <c r="Q77" s="129">
        <v>2078</v>
      </c>
      <c r="R77" s="146"/>
    </row>
    <row r="78" s="33" customFormat="1" ht="24.75" customHeight="1" spans="1:18">
      <c r="A78" s="131" t="s">
        <v>139</v>
      </c>
      <c r="B78" s="59" t="s">
        <v>140</v>
      </c>
      <c r="C78" s="71">
        <f t="shared" si="18"/>
        <v>1278</v>
      </c>
      <c r="D78" s="128">
        <v>122</v>
      </c>
      <c r="E78" s="129"/>
      <c r="F78" s="129">
        <v>169</v>
      </c>
      <c r="G78" s="129">
        <v>190</v>
      </c>
      <c r="H78" s="129">
        <v>93</v>
      </c>
      <c r="I78" s="129">
        <v>76</v>
      </c>
      <c r="J78" s="129">
        <v>148</v>
      </c>
      <c r="K78" s="129">
        <v>138</v>
      </c>
      <c r="L78" s="129">
        <v>85</v>
      </c>
      <c r="M78" s="129">
        <v>68</v>
      </c>
      <c r="N78" s="129">
        <v>48</v>
      </c>
      <c r="O78" s="129">
        <v>72</v>
      </c>
      <c r="P78" s="129">
        <v>51</v>
      </c>
      <c r="Q78" s="129">
        <v>18</v>
      </c>
      <c r="R78" s="146">
        <f t="shared" ref="R78:R97" si="19">SUM(F78:Q78)</f>
        <v>1156</v>
      </c>
    </row>
    <row r="79" s="37" customFormat="1" ht="24.75" customHeight="1" spans="1:18">
      <c r="A79" s="59"/>
      <c r="B79" s="60"/>
      <c r="C79" s="61"/>
      <c r="D79" s="96"/>
      <c r="E79" s="108"/>
      <c r="F79" s="108"/>
      <c r="G79" s="108"/>
      <c r="H79" s="108"/>
      <c r="I79" s="108"/>
      <c r="J79" s="108"/>
      <c r="K79" s="108"/>
      <c r="L79" s="108"/>
      <c r="M79" s="108"/>
      <c r="N79" s="108"/>
      <c r="O79" s="108"/>
      <c r="P79" s="108"/>
      <c r="Q79" s="108"/>
      <c r="R79" s="146">
        <f t="shared" si="19"/>
        <v>0</v>
      </c>
    </row>
    <row r="80" s="30" customFormat="1" ht="24.75" customHeight="1" spans="1:18">
      <c r="A80" s="67" t="s">
        <v>141</v>
      </c>
      <c r="B80" s="68"/>
      <c r="C80" s="69">
        <f t="shared" ref="C80:Q80" si="20">SUM(C81:C89)</f>
        <v>77314</v>
      </c>
      <c r="D80" s="70">
        <f t="shared" si="20"/>
        <v>1799</v>
      </c>
      <c r="E80" s="69">
        <f t="shared" si="20"/>
        <v>3710</v>
      </c>
      <c r="F80" s="69">
        <f t="shared" si="20"/>
        <v>1250</v>
      </c>
      <c r="G80" s="69">
        <f t="shared" si="20"/>
        <v>110</v>
      </c>
      <c r="H80" s="69">
        <f t="shared" si="20"/>
        <v>55</v>
      </c>
      <c r="I80" s="69">
        <f t="shared" si="20"/>
        <v>222</v>
      </c>
      <c r="J80" s="69">
        <f t="shared" si="20"/>
        <v>16325</v>
      </c>
      <c r="K80" s="69">
        <f t="shared" si="20"/>
        <v>130</v>
      </c>
      <c r="L80" s="69">
        <f t="shared" si="20"/>
        <v>45</v>
      </c>
      <c r="M80" s="69">
        <f t="shared" si="20"/>
        <v>25</v>
      </c>
      <c r="N80" s="69">
        <f t="shared" si="20"/>
        <v>25</v>
      </c>
      <c r="O80" s="69">
        <f t="shared" si="20"/>
        <v>245</v>
      </c>
      <c r="P80" s="69">
        <f t="shared" si="20"/>
        <v>88</v>
      </c>
      <c r="Q80" s="69">
        <f t="shared" si="20"/>
        <v>53285</v>
      </c>
      <c r="R80" s="146">
        <f t="shared" si="19"/>
        <v>71805</v>
      </c>
    </row>
    <row r="81" s="34" customFormat="1" ht="24.75" customHeight="1" spans="1:18">
      <c r="A81" s="131" t="s">
        <v>142</v>
      </c>
      <c r="B81" s="131" t="s">
        <v>143</v>
      </c>
      <c r="C81" s="71">
        <f t="shared" ref="C81:C89" si="21">SUM(D81:Q81)</f>
        <v>919</v>
      </c>
      <c r="D81" s="124">
        <v>12</v>
      </c>
      <c r="E81" s="149"/>
      <c r="F81" s="149">
        <v>0</v>
      </c>
      <c r="G81" s="149">
        <v>0</v>
      </c>
      <c r="H81" s="149">
        <v>0</v>
      </c>
      <c r="I81" s="149">
        <v>0</v>
      </c>
      <c r="J81" s="184">
        <v>20</v>
      </c>
      <c r="K81" s="149">
        <v>0</v>
      </c>
      <c r="L81" s="149">
        <v>0</v>
      </c>
      <c r="M81" s="149">
        <v>0</v>
      </c>
      <c r="N81" s="149">
        <v>0</v>
      </c>
      <c r="O81" s="149">
        <v>0</v>
      </c>
      <c r="P81" s="149">
        <v>0</v>
      </c>
      <c r="Q81" s="149">
        <v>887</v>
      </c>
      <c r="R81" s="146">
        <f t="shared" si="19"/>
        <v>907</v>
      </c>
    </row>
    <row r="82" s="34" customFormat="1" ht="24.75" customHeight="1" spans="1:18">
      <c r="A82" s="131" t="s">
        <v>144</v>
      </c>
      <c r="B82" s="131" t="s">
        <v>145</v>
      </c>
      <c r="C82" s="71">
        <f t="shared" si="21"/>
        <v>2619</v>
      </c>
      <c r="D82" s="124"/>
      <c r="E82" s="149">
        <v>370</v>
      </c>
      <c r="F82" s="149">
        <v>125</v>
      </c>
      <c r="G82" s="149">
        <v>10</v>
      </c>
      <c r="H82" s="149">
        <v>5</v>
      </c>
      <c r="I82" s="149">
        <v>22</v>
      </c>
      <c r="J82" s="149">
        <v>575</v>
      </c>
      <c r="K82" s="149">
        <v>10</v>
      </c>
      <c r="L82" s="149">
        <v>5</v>
      </c>
      <c r="M82" s="149">
        <v>5</v>
      </c>
      <c r="N82" s="149">
        <v>5</v>
      </c>
      <c r="O82" s="149">
        <v>25</v>
      </c>
      <c r="P82" s="149">
        <v>8</v>
      </c>
      <c r="Q82" s="149">
        <v>1454</v>
      </c>
      <c r="R82" s="146">
        <f t="shared" si="19"/>
        <v>2249</v>
      </c>
    </row>
    <row r="83" s="34" customFormat="1" ht="24.75" customHeight="1" spans="1:18">
      <c r="A83" s="131" t="s">
        <v>146</v>
      </c>
      <c r="B83" s="131" t="s">
        <v>147</v>
      </c>
      <c r="C83" s="71">
        <f t="shared" si="21"/>
        <v>10000</v>
      </c>
      <c r="D83" s="124"/>
      <c r="E83" s="149"/>
      <c r="F83" s="149"/>
      <c r="G83" s="149"/>
      <c r="H83" s="149"/>
      <c r="I83" s="149"/>
      <c r="J83" s="149"/>
      <c r="K83" s="149"/>
      <c r="L83" s="149"/>
      <c r="M83" s="149"/>
      <c r="N83" s="149"/>
      <c r="O83" s="149"/>
      <c r="P83" s="149"/>
      <c r="Q83" s="149">
        <v>10000</v>
      </c>
      <c r="R83" s="146">
        <f t="shared" si="19"/>
        <v>10000</v>
      </c>
    </row>
    <row r="84" s="34" customFormat="1" ht="24.75" customHeight="1" spans="1:18">
      <c r="A84" s="131" t="s">
        <v>148</v>
      </c>
      <c r="B84" s="131" t="s">
        <v>149</v>
      </c>
      <c r="C84" s="71">
        <f t="shared" si="21"/>
        <v>19941</v>
      </c>
      <c r="D84" s="124">
        <v>1787</v>
      </c>
      <c r="E84" s="149">
        <v>3340</v>
      </c>
      <c r="F84" s="149">
        <v>1125</v>
      </c>
      <c r="G84" s="149">
        <v>100</v>
      </c>
      <c r="H84" s="149">
        <v>50</v>
      </c>
      <c r="I84" s="149">
        <v>200</v>
      </c>
      <c r="J84" s="149">
        <v>5571</v>
      </c>
      <c r="K84" s="149">
        <v>120</v>
      </c>
      <c r="L84" s="149">
        <v>40</v>
      </c>
      <c r="M84" s="149">
        <v>20</v>
      </c>
      <c r="N84" s="149">
        <v>20</v>
      </c>
      <c r="O84" s="149">
        <v>220</v>
      </c>
      <c r="P84" s="149">
        <v>80</v>
      </c>
      <c r="Q84" s="149">
        <v>7268</v>
      </c>
      <c r="R84" s="146">
        <f t="shared" si="19"/>
        <v>14814</v>
      </c>
    </row>
    <row r="85" s="34" customFormat="1" ht="24.75" customHeight="1" spans="1:18">
      <c r="A85" s="131" t="s">
        <v>150</v>
      </c>
      <c r="B85" s="131" t="s">
        <v>151</v>
      </c>
      <c r="C85" s="71">
        <f t="shared" si="21"/>
        <v>340</v>
      </c>
      <c r="D85" s="124"/>
      <c r="E85" s="149"/>
      <c r="F85" s="149"/>
      <c r="G85" s="149"/>
      <c r="H85" s="149"/>
      <c r="I85" s="149"/>
      <c r="J85" s="149"/>
      <c r="K85" s="149"/>
      <c r="L85" s="149"/>
      <c r="M85" s="149"/>
      <c r="N85" s="149"/>
      <c r="O85" s="149"/>
      <c r="P85" s="149"/>
      <c r="Q85" s="149">
        <v>340</v>
      </c>
      <c r="R85" s="146">
        <f t="shared" si="19"/>
        <v>340</v>
      </c>
    </row>
    <row r="86" s="35" customFormat="1" ht="24.75" customHeight="1" spans="1:18">
      <c r="A86" s="131" t="s">
        <v>144</v>
      </c>
      <c r="B86" s="131" t="s">
        <v>152</v>
      </c>
      <c r="C86" s="71">
        <f t="shared" si="21"/>
        <v>6642</v>
      </c>
      <c r="D86" s="124">
        <v>0</v>
      </c>
      <c r="E86" s="149"/>
      <c r="F86" s="149">
        <v>0</v>
      </c>
      <c r="G86" s="149">
        <v>0</v>
      </c>
      <c r="H86" s="149">
        <v>0</v>
      </c>
      <c r="I86" s="149">
        <v>0</v>
      </c>
      <c r="J86" s="149">
        <v>1956</v>
      </c>
      <c r="K86" s="149">
        <v>0</v>
      </c>
      <c r="L86" s="149">
        <v>0</v>
      </c>
      <c r="M86" s="149">
        <v>0</v>
      </c>
      <c r="N86" s="149">
        <v>0</v>
      </c>
      <c r="O86" s="149">
        <v>0</v>
      </c>
      <c r="P86" s="149">
        <v>0</v>
      </c>
      <c r="Q86" s="149">
        <v>4686</v>
      </c>
      <c r="R86" s="147">
        <f t="shared" si="19"/>
        <v>6642</v>
      </c>
    </row>
    <row r="87" s="34" customFormat="1" ht="24.75" customHeight="1" spans="1:18">
      <c r="A87" s="131" t="s">
        <v>148</v>
      </c>
      <c r="B87" s="131" t="s">
        <v>153</v>
      </c>
      <c r="C87" s="71">
        <f t="shared" si="21"/>
        <v>26853</v>
      </c>
      <c r="D87" s="124"/>
      <c r="E87" s="149"/>
      <c r="F87" s="149"/>
      <c r="G87" s="149"/>
      <c r="H87" s="149"/>
      <c r="I87" s="149"/>
      <c r="J87" s="149">
        <v>8203</v>
      </c>
      <c r="K87" s="149"/>
      <c r="L87" s="149"/>
      <c r="M87" s="149"/>
      <c r="N87" s="149"/>
      <c r="O87" s="149"/>
      <c r="P87" s="183"/>
      <c r="Q87" s="149">
        <v>18650</v>
      </c>
      <c r="R87" s="146">
        <f t="shared" si="19"/>
        <v>26853</v>
      </c>
    </row>
    <row r="88" s="34" customFormat="1" ht="24.75" customHeight="1" spans="1:18">
      <c r="A88" s="131" t="s">
        <v>146</v>
      </c>
      <c r="B88" s="131" t="s">
        <v>154</v>
      </c>
      <c r="C88" s="71">
        <f t="shared" si="21"/>
        <v>10000</v>
      </c>
      <c r="D88" s="124"/>
      <c r="E88" s="149"/>
      <c r="F88" s="149"/>
      <c r="G88" s="149"/>
      <c r="H88" s="149"/>
      <c r="I88" s="149"/>
      <c r="J88" s="149"/>
      <c r="K88" s="149"/>
      <c r="L88" s="149"/>
      <c r="M88" s="149"/>
      <c r="N88" s="149"/>
      <c r="O88" s="149"/>
      <c r="P88" s="149"/>
      <c r="Q88" s="149">
        <v>10000</v>
      </c>
      <c r="R88" s="146">
        <f t="shared" si="19"/>
        <v>10000</v>
      </c>
    </row>
    <row r="89" s="34" customFormat="1" ht="24.75" customHeight="1" spans="1:18">
      <c r="A89" s="89"/>
      <c r="B89" s="107"/>
      <c r="C89" s="71">
        <f t="shared" si="21"/>
        <v>0</v>
      </c>
      <c r="D89" s="124"/>
      <c r="E89" s="149"/>
      <c r="F89" s="149"/>
      <c r="G89" s="149"/>
      <c r="H89" s="149"/>
      <c r="I89" s="149"/>
      <c r="J89" s="149"/>
      <c r="K89" s="149"/>
      <c r="L89" s="149"/>
      <c r="M89" s="149"/>
      <c r="N89" s="149"/>
      <c r="O89" s="149"/>
      <c r="P89" s="149"/>
      <c r="Q89" s="149"/>
      <c r="R89" s="146">
        <f t="shared" si="19"/>
        <v>0</v>
      </c>
    </row>
    <row r="90" s="36" customFormat="1" ht="24.75" customHeight="1" spans="1:18">
      <c r="A90" s="67" t="s">
        <v>155</v>
      </c>
      <c r="B90" s="150"/>
      <c r="C90" s="151">
        <f t="shared" ref="C90:Q90" si="22">SUM(C91:C97)</f>
        <v>685673</v>
      </c>
      <c r="D90" s="152">
        <f t="shared" si="22"/>
        <v>0</v>
      </c>
      <c r="E90" s="151">
        <f t="shared" si="22"/>
        <v>0</v>
      </c>
      <c r="F90" s="151">
        <f t="shared" si="22"/>
        <v>37918</v>
      </c>
      <c r="G90" s="151">
        <f t="shared" si="22"/>
        <v>157047</v>
      </c>
      <c r="H90" s="151">
        <f t="shared" si="22"/>
        <v>56923</v>
      </c>
      <c r="I90" s="151">
        <f t="shared" si="22"/>
        <v>42348</v>
      </c>
      <c r="J90" s="151">
        <f t="shared" si="22"/>
        <v>96084</v>
      </c>
      <c r="K90" s="151">
        <f t="shared" si="22"/>
        <v>83974</v>
      </c>
      <c r="L90" s="151">
        <f t="shared" si="22"/>
        <v>43659</v>
      </c>
      <c r="M90" s="151">
        <f t="shared" si="22"/>
        <v>29072</v>
      </c>
      <c r="N90" s="151">
        <f t="shared" si="22"/>
        <v>24623</v>
      </c>
      <c r="O90" s="151">
        <f t="shared" si="22"/>
        <v>60999</v>
      </c>
      <c r="P90" s="151">
        <f t="shared" si="22"/>
        <v>31779</v>
      </c>
      <c r="Q90" s="151">
        <f t="shared" si="22"/>
        <v>21247</v>
      </c>
      <c r="R90" s="146">
        <f t="shared" si="19"/>
        <v>685673</v>
      </c>
    </row>
    <row r="91" s="34" customFormat="1" ht="24.75" customHeight="1" spans="1:18">
      <c r="A91" s="131" t="s">
        <v>156</v>
      </c>
      <c r="B91" s="131" t="s">
        <v>157</v>
      </c>
      <c r="C91" s="71">
        <f t="shared" ref="C91:C97" si="23">SUM(D91:Q91)</f>
        <v>13905</v>
      </c>
      <c r="D91" s="124"/>
      <c r="E91" s="149"/>
      <c r="F91" s="149">
        <v>575</v>
      </c>
      <c r="G91" s="149">
        <v>2021</v>
      </c>
      <c r="H91" s="149">
        <v>1782</v>
      </c>
      <c r="I91" s="149">
        <v>359</v>
      </c>
      <c r="J91" s="184">
        <v>4574</v>
      </c>
      <c r="K91" s="149">
        <v>523</v>
      </c>
      <c r="L91" s="149">
        <v>681</v>
      </c>
      <c r="M91" s="149">
        <v>669</v>
      </c>
      <c r="N91" s="149">
        <v>186</v>
      </c>
      <c r="O91" s="149">
        <v>96</v>
      </c>
      <c r="P91" s="149">
        <v>948</v>
      </c>
      <c r="Q91" s="149">
        <v>1491</v>
      </c>
      <c r="R91" s="146">
        <f t="shared" si="19"/>
        <v>13905</v>
      </c>
    </row>
    <row r="92" s="34" customFormat="1" ht="24.75" customHeight="1" spans="1:18">
      <c r="A92" s="131" t="s">
        <v>158</v>
      </c>
      <c r="B92" s="131" t="s">
        <v>159</v>
      </c>
      <c r="C92" s="71">
        <f t="shared" si="23"/>
        <v>415816</v>
      </c>
      <c r="D92" s="124"/>
      <c r="E92" s="149"/>
      <c r="F92" s="149">
        <v>21750</v>
      </c>
      <c r="G92" s="149">
        <v>104776</v>
      </c>
      <c r="H92" s="149">
        <v>33472</v>
      </c>
      <c r="I92" s="149">
        <v>25121</v>
      </c>
      <c r="J92" s="149">
        <v>54266</v>
      </c>
      <c r="K92" s="149">
        <v>55154</v>
      </c>
      <c r="L92" s="149">
        <v>25616</v>
      </c>
      <c r="M92" s="149">
        <v>15722</v>
      </c>
      <c r="N92" s="149">
        <v>14241</v>
      </c>
      <c r="O92" s="149">
        <v>38892</v>
      </c>
      <c r="P92" s="149">
        <v>17527</v>
      </c>
      <c r="Q92" s="149">
        <v>9279</v>
      </c>
      <c r="R92" s="146">
        <f t="shared" si="19"/>
        <v>415816</v>
      </c>
    </row>
    <row r="93" s="34" customFormat="1" ht="24.75" customHeight="1" spans="1:18">
      <c r="A93" s="131" t="s">
        <v>156</v>
      </c>
      <c r="B93" s="131" t="s">
        <v>160</v>
      </c>
      <c r="C93" s="71">
        <f t="shared" si="23"/>
        <v>126966</v>
      </c>
      <c r="D93" s="124"/>
      <c r="E93" s="149"/>
      <c r="F93" s="149">
        <v>6851</v>
      </c>
      <c r="G93" s="149">
        <v>31721</v>
      </c>
      <c r="H93" s="149">
        <v>10243</v>
      </c>
      <c r="I93" s="149">
        <v>7821</v>
      </c>
      <c r="J93" s="149">
        <v>16184</v>
      </c>
      <c r="K93" s="149">
        <v>17103</v>
      </c>
      <c r="L93" s="149">
        <v>8139</v>
      </c>
      <c r="M93" s="149">
        <v>5101</v>
      </c>
      <c r="N93" s="149">
        <v>3811</v>
      </c>
      <c r="O93" s="149">
        <v>12080</v>
      </c>
      <c r="P93" s="149">
        <v>5410</v>
      </c>
      <c r="Q93" s="149">
        <v>2502</v>
      </c>
      <c r="R93" s="146">
        <f t="shared" si="19"/>
        <v>126966</v>
      </c>
    </row>
    <row r="94" s="34" customFormat="1" ht="24.75" customHeight="1" spans="1:18">
      <c r="A94" s="131" t="s">
        <v>161</v>
      </c>
      <c r="B94" s="131" t="s">
        <v>162</v>
      </c>
      <c r="C94" s="71">
        <f t="shared" si="23"/>
        <v>15000</v>
      </c>
      <c r="D94" s="124"/>
      <c r="E94" s="149"/>
      <c r="F94" s="149">
        <v>1464</v>
      </c>
      <c r="G94" s="149">
        <v>2680</v>
      </c>
      <c r="H94" s="149">
        <v>1336</v>
      </c>
      <c r="I94" s="149">
        <v>1162</v>
      </c>
      <c r="J94" s="149">
        <v>2010</v>
      </c>
      <c r="K94" s="149">
        <v>1572</v>
      </c>
      <c r="L94" s="149">
        <v>1235</v>
      </c>
      <c r="M94" s="149">
        <v>959</v>
      </c>
      <c r="N94" s="149">
        <v>662</v>
      </c>
      <c r="O94" s="149">
        <v>1063</v>
      </c>
      <c r="P94" s="149">
        <v>647</v>
      </c>
      <c r="Q94" s="149">
        <v>210</v>
      </c>
      <c r="R94" s="146">
        <f t="shared" si="19"/>
        <v>15000</v>
      </c>
    </row>
    <row r="95" s="34" customFormat="1" ht="24.75" customHeight="1" spans="1:18">
      <c r="A95" s="131" t="s">
        <v>163</v>
      </c>
      <c r="B95" s="131" t="s">
        <v>164</v>
      </c>
      <c r="C95" s="71">
        <f t="shared" si="23"/>
        <v>11735</v>
      </c>
      <c r="D95" s="124"/>
      <c r="E95" s="149"/>
      <c r="F95" s="149">
        <v>1000</v>
      </c>
      <c r="G95" s="149">
        <v>1000</v>
      </c>
      <c r="H95" s="149">
        <v>1000</v>
      </c>
      <c r="I95" s="149">
        <v>1000</v>
      </c>
      <c r="J95" s="149">
        <v>1000</v>
      </c>
      <c r="K95" s="149">
        <v>1000</v>
      </c>
      <c r="L95" s="149">
        <v>1000</v>
      </c>
      <c r="M95" s="149">
        <v>1000</v>
      </c>
      <c r="N95" s="149">
        <v>735</v>
      </c>
      <c r="O95" s="149">
        <v>1000</v>
      </c>
      <c r="P95" s="149">
        <v>1000</v>
      </c>
      <c r="Q95" s="149">
        <v>1000</v>
      </c>
      <c r="R95" s="146">
        <f t="shared" si="19"/>
        <v>11735</v>
      </c>
    </row>
    <row r="96" s="34" customFormat="1" ht="24.75" customHeight="1" spans="1:18">
      <c r="A96" s="131" t="s">
        <v>165</v>
      </c>
      <c r="B96" s="131" t="s">
        <v>166</v>
      </c>
      <c r="C96" s="71">
        <f t="shared" si="23"/>
        <v>94020</v>
      </c>
      <c r="D96" s="124"/>
      <c r="E96" s="149"/>
      <c r="F96" s="149">
        <v>5809</v>
      </c>
      <c r="G96" s="149">
        <v>13582</v>
      </c>
      <c r="H96" s="149">
        <v>8356</v>
      </c>
      <c r="I96" s="149">
        <v>6300</v>
      </c>
      <c r="J96" s="149">
        <v>16996</v>
      </c>
      <c r="K96" s="149">
        <v>7813</v>
      </c>
      <c r="L96" s="149">
        <v>6394</v>
      </c>
      <c r="M96" s="149">
        <v>5195</v>
      </c>
      <c r="N96" s="149">
        <v>4623</v>
      </c>
      <c r="O96" s="149">
        <v>7182</v>
      </c>
      <c r="P96" s="149">
        <v>5339</v>
      </c>
      <c r="Q96" s="149">
        <v>6431</v>
      </c>
      <c r="R96" s="146">
        <f t="shared" si="19"/>
        <v>94020</v>
      </c>
    </row>
    <row r="97" s="34" customFormat="1" ht="24.75" customHeight="1" spans="1:18">
      <c r="A97" s="131" t="s">
        <v>161</v>
      </c>
      <c r="B97" s="131" t="s">
        <v>167</v>
      </c>
      <c r="C97" s="71">
        <f t="shared" si="23"/>
        <v>8231</v>
      </c>
      <c r="D97" s="124"/>
      <c r="E97" s="149"/>
      <c r="F97" s="149">
        <v>469</v>
      </c>
      <c r="G97" s="149">
        <v>1267</v>
      </c>
      <c r="H97" s="149">
        <v>734</v>
      </c>
      <c r="I97" s="149">
        <v>585</v>
      </c>
      <c r="J97" s="149">
        <v>1054</v>
      </c>
      <c r="K97" s="149">
        <v>809</v>
      </c>
      <c r="L97" s="149">
        <v>594</v>
      </c>
      <c r="M97" s="149">
        <v>426</v>
      </c>
      <c r="N97" s="149">
        <v>365</v>
      </c>
      <c r="O97" s="149">
        <v>686</v>
      </c>
      <c r="P97" s="149">
        <v>908</v>
      </c>
      <c r="Q97" s="149">
        <v>334</v>
      </c>
      <c r="R97" s="146">
        <f t="shared" si="19"/>
        <v>8231</v>
      </c>
    </row>
    <row r="98" s="38" customFormat="1" ht="24.75" customHeight="1" spans="1:18">
      <c r="A98" s="153"/>
      <c r="B98" s="154"/>
      <c r="C98" s="155"/>
      <c r="D98" s="156"/>
      <c r="E98" s="157"/>
      <c r="F98" s="157"/>
      <c r="G98" s="157"/>
      <c r="H98" s="157"/>
      <c r="I98" s="157"/>
      <c r="J98" s="157"/>
      <c r="K98" s="149"/>
      <c r="L98" s="157"/>
      <c r="M98" s="157"/>
      <c r="N98" s="157"/>
      <c r="O98" s="157"/>
      <c r="P98" s="157"/>
      <c r="Q98" s="157"/>
      <c r="R98" s="146"/>
    </row>
    <row r="99" s="36" customFormat="1" ht="24.75" customHeight="1" spans="1:18">
      <c r="A99" s="67" t="s">
        <v>168</v>
      </c>
      <c r="B99" s="150"/>
      <c r="C99" s="151">
        <f>SUM(D99:Q99)</f>
        <v>19569</v>
      </c>
      <c r="D99" s="152">
        <f t="shared" ref="D99:Q99" si="24">SUM(D100:D102)</f>
        <v>0</v>
      </c>
      <c r="E99" s="151">
        <f t="shared" si="24"/>
        <v>0</v>
      </c>
      <c r="F99" s="151">
        <f t="shared" si="24"/>
        <v>605</v>
      </c>
      <c r="G99" s="151">
        <f t="shared" si="24"/>
        <v>4132</v>
      </c>
      <c r="H99" s="151">
        <f t="shared" si="24"/>
        <v>2390</v>
      </c>
      <c r="I99" s="151">
        <f t="shared" si="24"/>
        <v>2140</v>
      </c>
      <c r="J99" s="151">
        <f t="shared" si="24"/>
        <v>3052</v>
      </c>
      <c r="K99" s="151">
        <f t="shared" si="24"/>
        <v>2267</v>
      </c>
      <c r="L99" s="151">
        <f t="shared" si="24"/>
        <v>1630</v>
      </c>
      <c r="M99" s="151">
        <f t="shared" si="24"/>
        <v>524</v>
      </c>
      <c r="N99" s="151">
        <f t="shared" si="24"/>
        <v>252</v>
      </c>
      <c r="O99" s="151">
        <f t="shared" si="24"/>
        <v>1789</v>
      </c>
      <c r="P99" s="151">
        <f t="shared" si="24"/>
        <v>532</v>
      </c>
      <c r="Q99" s="151">
        <f t="shared" si="24"/>
        <v>256</v>
      </c>
      <c r="R99" s="146">
        <f>SUM(F99:Q99)</f>
        <v>19569</v>
      </c>
    </row>
    <row r="100" s="35" customFormat="1" ht="24.75" customHeight="1" spans="1:18">
      <c r="A100" s="158" t="s">
        <v>169</v>
      </c>
      <c r="B100" s="158" t="s">
        <v>170</v>
      </c>
      <c r="C100" s="71">
        <f>SUM(D100:Q100)</f>
        <v>16743</v>
      </c>
      <c r="D100" s="124"/>
      <c r="E100" s="149"/>
      <c r="F100" s="149">
        <v>605</v>
      </c>
      <c r="G100" s="149">
        <v>3199</v>
      </c>
      <c r="H100" s="149">
        <v>2058</v>
      </c>
      <c r="I100" s="149">
        <v>1774</v>
      </c>
      <c r="J100" s="149">
        <v>2715</v>
      </c>
      <c r="K100" s="149">
        <v>1910</v>
      </c>
      <c r="L100" s="184">
        <v>1342</v>
      </c>
      <c r="M100" s="149">
        <v>524</v>
      </c>
      <c r="N100" s="149">
        <v>252</v>
      </c>
      <c r="O100" s="149">
        <v>1576</v>
      </c>
      <c r="P100" s="149">
        <v>532</v>
      </c>
      <c r="Q100" s="149">
        <v>256</v>
      </c>
      <c r="R100" s="147">
        <f>SUM(F100:Q100)</f>
        <v>16743</v>
      </c>
    </row>
    <row r="101" s="34" customFormat="1" ht="24.75" customHeight="1" spans="1:18">
      <c r="A101" s="89" t="s">
        <v>171</v>
      </c>
      <c r="B101" s="89" t="s">
        <v>172</v>
      </c>
      <c r="C101" s="71">
        <f>SUM(D101:Q101)</f>
        <v>2826</v>
      </c>
      <c r="D101" s="124"/>
      <c r="E101" s="149"/>
      <c r="F101" s="149">
        <v>0</v>
      </c>
      <c r="G101" s="149">
        <v>933</v>
      </c>
      <c r="H101" s="149">
        <v>332</v>
      </c>
      <c r="I101" s="149">
        <v>366</v>
      </c>
      <c r="J101" s="149">
        <v>337</v>
      </c>
      <c r="K101" s="149">
        <v>357</v>
      </c>
      <c r="L101" s="149">
        <v>288</v>
      </c>
      <c r="M101" s="149">
        <v>0</v>
      </c>
      <c r="N101" s="149">
        <v>0</v>
      </c>
      <c r="O101" s="149">
        <v>213</v>
      </c>
      <c r="P101" s="149">
        <v>0</v>
      </c>
      <c r="Q101" s="149">
        <v>0</v>
      </c>
      <c r="R101" s="146">
        <f>SUM(F101:Q101)</f>
        <v>2826</v>
      </c>
    </row>
    <row r="102" s="37" customFormat="1" ht="24.75" customHeight="1" spans="1:18">
      <c r="A102" s="90"/>
      <c r="B102" s="90"/>
      <c r="C102" s="71"/>
      <c r="D102" s="96"/>
      <c r="E102" s="159"/>
      <c r="F102" s="159"/>
      <c r="G102" s="160"/>
      <c r="H102" s="161"/>
      <c r="I102" s="185"/>
      <c r="J102" s="186"/>
      <c r="K102" s="187"/>
      <c r="L102" s="187"/>
      <c r="M102" s="188"/>
      <c r="N102" s="189"/>
      <c r="O102" s="190"/>
      <c r="P102" s="190"/>
      <c r="Q102" s="190"/>
      <c r="R102" s="146"/>
    </row>
    <row r="103" s="30" customFormat="1" ht="24.75" customHeight="1" spans="1:18">
      <c r="A103" s="162" t="s">
        <v>173</v>
      </c>
      <c r="B103" s="163"/>
      <c r="C103" s="164">
        <f>SUM(D103:Q103)</f>
        <v>75000</v>
      </c>
      <c r="D103" s="165">
        <f t="shared" ref="D103:Q103" si="25">SUM(D104:D106)</f>
        <v>47902</v>
      </c>
      <c r="E103" s="166">
        <f t="shared" si="25"/>
        <v>10000</v>
      </c>
      <c r="F103" s="166">
        <f t="shared" si="25"/>
        <v>2135</v>
      </c>
      <c r="G103" s="166">
        <f t="shared" si="25"/>
        <v>4103</v>
      </c>
      <c r="H103" s="166">
        <f t="shared" si="25"/>
        <v>1130</v>
      </c>
      <c r="I103" s="166">
        <f t="shared" si="25"/>
        <v>1084</v>
      </c>
      <c r="J103" s="166">
        <f t="shared" si="25"/>
        <v>1471</v>
      </c>
      <c r="K103" s="166">
        <f t="shared" si="25"/>
        <v>1133</v>
      </c>
      <c r="L103" s="166">
        <f t="shared" si="25"/>
        <v>1700</v>
      </c>
      <c r="M103" s="166">
        <f t="shared" si="25"/>
        <v>664</v>
      </c>
      <c r="N103" s="166">
        <f t="shared" si="25"/>
        <v>584</v>
      </c>
      <c r="O103" s="166">
        <f t="shared" si="25"/>
        <v>944</v>
      </c>
      <c r="P103" s="166">
        <f t="shared" si="25"/>
        <v>754</v>
      </c>
      <c r="Q103" s="166">
        <f t="shared" si="25"/>
        <v>1396</v>
      </c>
      <c r="R103" s="146">
        <f>SUM(F103:Q103)</f>
        <v>17098</v>
      </c>
    </row>
    <row r="104" s="28" customFormat="1" ht="24.75" customHeight="1" spans="1:18">
      <c r="A104" s="59" t="s">
        <v>146</v>
      </c>
      <c r="B104" s="59" t="s">
        <v>174</v>
      </c>
      <c r="C104" s="71">
        <f>SUM(D104:Q104)</f>
        <v>50000</v>
      </c>
      <c r="D104" s="167">
        <v>27000</v>
      </c>
      <c r="E104" s="168">
        <v>10000</v>
      </c>
      <c r="F104" s="168">
        <v>2003</v>
      </c>
      <c r="G104" s="168">
        <v>1887</v>
      </c>
      <c r="H104" s="168">
        <v>1050</v>
      </c>
      <c r="I104" s="168">
        <v>1050</v>
      </c>
      <c r="J104" s="168">
        <v>1278</v>
      </c>
      <c r="K104" s="168">
        <v>958</v>
      </c>
      <c r="L104" s="168">
        <v>1523</v>
      </c>
      <c r="M104" s="168">
        <v>603</v>
      </c>
      <c r="N104" s="168">
        <v>529</v>
      </c>
      <c r="O104" s="168">
        <v>900</v>
      </c>
      <c r="P104" s="170">
        <v>700</v>
      </c>
      <c r="Q104" s="168">
        <v>519</v>
      </c>
      <c r="R104" s="146">
        <f>SUM(F104:Q104)</f>
        <v>13000</v>
      </c>
    </row>
    <row r="105" s="28" customFormat="1" ht="24.75" customHeight="1" spans="1:18">
      <c r="A105" s="59" t="s">
        <v>146</v>
      </c>
      <c r="B105" s="59" t="s">
        <v>175</v>
      </c>
      <c r="C105" s="71">
        <f>SUM(D105:Q105)</f>
        <v>25000</v>
      </c>
      <c r="D105" s="169">
        <v>20902</v>
      </c>
      <c r="E105" s="168"/>
      <c r="F105" s="168">
        <v>132</v>
      </c>
      <c r="G105" s="168">
        <v>2216</v>
      </c>
      <c r="H105" s="168">
        <v>80</v>
      </c>
      <c r="I105" s="168">
        <v>34</v>
      </c>
      <c r="J105" s="168">
        <v>193</v>
      </c>
      <c r="K105" s="168">
        <v>175</v>
      </c>
      <c r="L105" s="168">
        <v>177</v>
      </c>
      <c r="M105" s="168">
        <v>61</v>
      </c>
      <c r="N105" s="168">
        <v>55</v>
      </c>
      <c r="O105" s="168">
        <v>44</v>
      </c>
      <c r="P105" s="168">
        <v>54</v>
      </c>
      <c r="Q105" s="168">
        <v>877</v>
      </c>
      <c r="R105" s="146">
        <f>SUM(F105:Q105)</f>
        <v>4098</v>
      </c>
    </row>
    <row r="106" s="39" customFormat="1" ht="24.75" customHeight="1" spans="1:18">
      <c r="A106" s="84"/>
      <c r="B106" s="84"/>
      <c r="C106" s="86">
        <f>SUM(D106:Q106)</f>
        <v>0</v>
      </c>
      <c r="D106" s="167"/>
      <c r="E106" s="170"/>
      <c r="F106" s="170"/>
      <c r="G106" s="170"/>
      <c r="H106" s="170"/>
      <c r="I106" s="170"/>
      <c r="J106" s="170"/>
      <c r="K106" s="170"/>
      <c r="L106" s="170"/>
      <c r="M106" s="170"/>
      <c r="N106" s="170"/>
      <c r="O106" s="170"/>
      <c r="P106" s="170"/>
      <c r="Q106" s="170"/>
      <c r="R106" s="147">
        <f>SUM(F106:Q106)</f>
        <v>0</v>
      </c>
    </row>
    <row r="107" s="30" customFormat="1" ht="24.75" customHeight="1" spans="1:18">
      <c r="A107" s="171" t="s">
        <v>176</v>
      </c>
      <c r="B107" s="172"/>
      <c r="C107" s="173">
        <f>SUM(D107:Q107)</f>
        <v>72475</v>
      </c>
      <c r="D107" s="174">
        <v>15081</v>
      </c>
      <c r="E107" s="175">
        <v>77</v>
      </c>
      <c r="F107" s="175">
        <v>7697</v>
      </c>
      <c r="G107" s="175">
        <v>8465</v>
      </c>
      <c r="H107" s="175">
        <v>4179</v>
      </c>
      <c r="I107" s="175">
        <v>3312</v>
      </c>
      <c r="J107" s="173">
        <v>9516</v>
      </c>
      <c r="K107" s="173">
        <v>5843</v>
      </c>
      <c r="L107" s="173">
        <v>4280</v>
      </c>
      <c r="M107" s="173">
        <v>2870</v>
      </c>
      <c r="N107" s="173">
        <v>3178</v>
      </c>
      <c r="O107" s="173">
        <v>3953</v>
      </c>
      <c r="P107" s="173">
        <v>2351</v>
      </c>
      <c r="Q107" s="173">
        <v>1673</v>
      </c>
      <c r="R107" s="147">
        <v>1410</v>
      </c>
    </row>
    <row r="108" s="28" customFormat="1" ht="24.75" customHeight="1" spans="1:18">
      <c r="A108" s="176"/>
      <c r="B108" s="59"/>
      <c r="C108" s="61"/>
      <c r="D108" s="124"/>
      <c r="E108" s="177"/>
      <c r="F108" s="177"/>
      <c r="G108" s="177"/>
      <c r="H108" s="177"/>
      <c r="I108" s="177"/>
      <c r="J108" s="149"/>
      <c r="K108" s="149"/>
      <c r="L108" s="149"/>
      <c r="M108" s="149"/>
      <c r="N108" s="149"/>
      <c r="O108" s="149"/>
      <c r="P108" s="149"/>
      <c r="Q108" s="149"/>
      <c r="R108" s="146"/>
    </row>
    <row r="109" s="30" customFormat="1" ht="24.75" customHeight="1" spans="1:18">
      <c r="A109" s="178" t="s">
        <v>177</v>
      </c>
      <c r="B109" s="179"/>
      <c r="C109" s="69">
        <f t="shared" ref="C109:C115" si="26">SUM(D109:Q109)</f>
        <v>2397</v>
      </c>
      <c r="D109" s="70">
        <v>2397</v>
      </c>
      <c r="E109" s="151"/>
      <c r="F109" s="151"/>
      <c r="G109" s="151"/>
      <c r="H109" s="151"/>
      <c r="I109" s="151"/>
      <c r="J109" s="69"/>
      <c r="K109" s="69"/>
      <c r="L109" s="69"/>
      <c r="M109" s="69"/>
      <c r="N109" s="69"/>
      <c r="O109" s="69"/>
      <c r="P109" s="69"/>
      <c r="Q109" s="69"/>
      <c r="R109" s="146"/>
    </row>
    <row r="110" s="28" customFormat="1" ht="24.75" customHeight="1" spans="1:18">
      <c r="A110" s="176"/>
      <c r="B110" s="59"/>
      <c r="C110" s="61"/>
      <c r="D110" s="124"/>
      <c r="E110" s="177"/>
      <c r="F110" s="177"/>
      <c r="G110" s="177"/>
      <c r="H110" s="177"/>
      <c r="I110" s="177"/>
      <c r="J110" s="149"/>
      <c r="K110" s="149"/>
      <c r="L110" s="149"/>
      <c r="M110" s="149"/>
      <c r="N110" s="149"/>
      <c r="O110" s="149"/>
      <c r="P110" s="149"/>
      <c r="Q110" s="149"/>
      <c r="R110" s="146"/>
    </row>
    <row r="111" s="30" customFormat="1" ht="24.75" customHeight="1" spans="1:18">
      <c r="A111" s="178" t="s">
        <v>178</v>
      </c>
      <c r="B111" s="179"/>
      <c r="C111" s="69">
        <f t="shared" ref="C111:Q111" si="27">SUM(C112:C116)</f>
        <v>64863</v>
      </c>
      <c r="D111" s="70">
        <f t="shared" si="27"/>
        <v>10252</v>
      </c>
      <c r="E111" s="151">
        <f t="shared" si="27"/>
        <v>0</v>
      </c>
      <c r="F111" s="151">
        <f t="shared" si="27"/>
        <v>7151</v>
      </c>
      <c r="G111" s="151">
        <f t="shared" si="27"/>
        <v>9588</v>
      </c>
      <c r="H111" s="151">
        <f t="shared" si="27"/>
        <v>4345</v>
      </c>
      <c r="I111" s="151">
        <f t="shared" si="27"/>
        <v>3784</v>
      </c>
      <c r="J111" s="69">
        <f t="shared" si="27"/>
        <v>6631</v>
      </c>
      <c r="K111" s="69">
        <f t="shared" si="27"/>
        <v>5201</v>
      </c>
      <c r="L111" s="69">
        <f t="shared" si="27"/>
        <v>4492</v>
      </c>
      <c r="M111" s="69">
        <f t="shared" si="27"/>
        <v>3334</v>
      </c>
      <c r="N111" s="69">
        <f t="shared" si="27"/>
        <v>3084</v>
      </c>
      <c r="O111" s="69">
        <f t="shared" si="27"/>
        <v>3489</v>
      </c>
      <c r="P111" s="69">
        <f t="shared" si="27"/>
        <v>2378</v>
      </c>
      <c r="Q111" s="69">
        <f t="shared" si="27"/>
        <v>1134</v>
      </c>
      <c r="R111" s="146">
        <f t="shared" ref="R111:R118" si="28">SUM(F111:Q111)</f>
        <v>54611</v>
      </c>
    </row>
    <row r="112" s="28" customFormat="1" ht="24.75" customHeight="1" spans="1:18">
      <c r="A112" s="59" t="s">
        <v>179</v>
      </c>
      <c r="B112" s="107" t="s">
        <v>180</v>
      </c>
      <c r="C112" s="71">
        <f t="shared" si="26"/>
        <v>277</v>
      </c>
      <c r="D112" s="169">
        <v>277</v>
      </c>
      <c r="E112" s="168"/>
      <c r="F112" s="168"/>
      <c r="G112" s="168"/>
      <c r="H112" s="168"/>
      <c r="I112" s="168"/>
      <c r="J112" s="168"/>
      <c r="K112" s="168"/>
      <c r="L112" s="168"/>
      <c r="M112" s="168"/>
      <c r="N112" s="168"/>
      <c r="O112" s="168"/>
      <c r="P112" s="168"/>
      <c r="Q112" s="168"/>
      <c r="R112" s="146">
        <f t="shared" si="28"/>
        <v>0</v>
      </c>
    </row>
    <row r="113" s="28" customFormat="1" ht="24.75" customHeight="1" spans="1:18">
      <c r="A113" s="59" t="s">
        <v>181</v>
      </c>
      <c r="B113" s="107" t="s">
        <v>182</v>
      </c>
      <c r="C113" s="71">
        <f t="shared" si="26"/>
        <v>15194</v>
      </c>
      <c r="D113" s="169">
        <v>84</v>
      </c>
      <c r="E113" s="168"/>
      <c r="F113" s="168">
        <v>1806</v>
      </c>
      <c r="G113" s="168">
        <v>2668</v>
      </c>
      <c r="H113" s="168">
        <v>1294</v>
      </c>
      <c r="I113" s="168">
        <v>1017</v>
      </c>
      <c r="J113" s="168">
        <v>2050</v>
      </c>
      <c r="K113" s="168">
        <v>1635</v>
      </c>
      <c r="L113" s="168">
        <v>1172</v>
      </c>
      <c r="M113" s="168">
        <v>789</v>
      </c>
      <c r="N113" s="168">
        <v>950</v>
      </c>
      <c r="O113" s="168">
        <v>1040</v>
      </c>
      <c r="P113" s="168">
        <v>545</v>
      </c>
      <c r="Q113" s="168">
        <v>144</v>
      </c>
      <c r="R113" s="146">
        <f t="shared" si="28"/>
        <v>15110</v>
      </c>
    </row>
    <row r="114" s="28" customFormat="1" ht="24.75" customHeight="1" spans="1:18">
      <c r="A114" s="59" t="s">
        <v>183</v>
      </c>
      <c r="B114" s="180" t="s">
        <v>184</v>
      </c>
      <c r="C114" s="181">
        <f t="shared" si="26"/>
        <v>20</v>
      </c>
      <c r="D114" s="182"/>
      <c r="E114" s="168"/>
      <c r="F114" s="168"/>
      <c r="G114" s="168"/>
      <c r="H114" s="168"/>
      <c r="I114" s="168"/>
      <c r="J114" s="168"/>
      <c r="K114" s="168"/>
      <c r="L114" s="168"/>
      <c r="M114" s="168"/>
      <c r="N114" s="168">
        <v>20</v>
      </c>
      <c r="O114" s="168"/>
      <c r="P114" s="168"/>
      <c r="Q114" s="168"/>
      <c r="R114" s="146">
        <f t="shared" si="28"/>
        <v>20</v>
      </c>
    </row>
    <row r="115" s="28" customFormat="1" ht="24.75" customHeight="1" spans="1:18">
      <c r="A115" s="59" t="s">
        <v>185</v>
      </c>
      <c r="B115" s="90"/>
      <c r="C115" s="181">
        <f t="shared" si="26"/>
        <v>49372</v>
      </c>
      <c r="D115" s="169">
        <v>9891</v>
      </c>
      <c r="E115" s="168"/>
      <c r="F115" s="168">
        <v>5345</v>
      </c>
      <c r="G115" s="168">
        <v>6920</v>
      </c>
      <c r="H115" s="168">
        <v>3051</v>
      </c>
      <c r="I115" s="168">
        <v>2767</v>
      </c>
      <c r="J115" s="168">
        <v>4581</v>
      </c>
      <c r="K115" s="168">
        <v>3566</v>
      </c>
      <c r="L115" s="168">
        <v>3320</v>
      </c>
      <c r="M115" s="168">
        <v>2545</v>
      </c>
      <c r="N115" s="168">
        <v>2114</v>
      </c>
      <c r="O115" s="168">
        <v>2449</v>
      </c>
      <c r="P115" s="168">
        <v>1833</v>
      </c>
      <c r="Q115" s="168">
        <v>990</v>
      </c>
      <c r="R115" s="146">
        <f t="shared" si="28"/>
        <v>39481</v>
      </c>
    </row>
    <row r="116" s="28" customFormat="1" ht="24.75" customHeight="1" spans="1:18">
      <c r="A116" s="59"/>
      <c r="B116" s="90"/>
      <c r="C116" s="71"/>
      <c r="D116" s="169"/>
      <c r="E116" s="168"/>
      <c r="F116" s="168"/>
      <c r="G116" s="168"/>
      <c r="H116" s="168"/>
      <c r="I116" s="168"/>
      <c r="J116" s="168"/>
      <c r="K116" s="168"/>
      <c r="L116" s="168"/>
      <c r="M116" s="168"/>
      <c r="N116" s="168"/>
      <c r="O116" s="168"/>
      <c r="P116" s="168"/>
      <c r="Q116" s="168"/>
      <c r="R116" s="146">
        <f t="shared" si="28"/>
        <v>0</v>
      </c>
    </row>
    <row r="117" s="28" customFormat="1" ht="24.75" customHeight="1" spans="1:18">
      <c r="A117" s="178" t="s">
        <v>186</v>
      </c>
      <c r="B117" s="112"/>
      <c r="C117" s="69">
        <f>SUM(D117:Q117)</f>
        <v>670689</v>
      </c>
      <c r="D117" s="70">
        <f t="shared" ref="D117:Q117" si="29">SUM(D118:D119)</f>
        <v>18636</v>
      </c>
      <c r="E117" s="69">
        <f t="shared" si="29"/>
        <v>0</v>
      </c>
      <c r="F117" s="69">
        <f t="shared" si="29"/>
        <v>100162</v>
      </c>
      <c r="G117" s="69">
        <f t="shared" si="29"/>
        <v>129852</v>
      </c>
      <c r="H117" s="69">
        <f t="shared" si="29"/>
        <v>52698</v>
      </c>
      <c r="I117" s="69">
        <f t="shared" si="29"/>
        <v>40801</v>
      </c>
      <c r="J117" s="69">
        <f t="shared" si="29"/>
        <v>70318</v>
      </c>
      <c r="K117" s="69">
        <f t="shared" si="29"/>
        <v>67902</v>
      </c>
      <c r="L117" s="69">
        <f t="shared" si="29"/>
        <v>57257</v>
      </c>
      <c r="M117" s="69">
        <f t="shared" si="29"/>
        <v>31673</v>
      </c>
      <c r="N117" s="69">
        <f t="shared" si="29"/>
        <v>23652</v>
      </c>
      <c r="O117" s="69">
        <f t="shared" si="29"/>
        <v>43750</v>
      </c>
      <c r="P117" s="69">
        <f t="shared" si="29"/>
        <v>27749</v>
      </c>
      <c r="Q117" s="69">
        <f t="shared" si="29"/>
        <v>6239</v>
      </c>
      <c r="R117" s="146">
        <f t="shared" si="28"/>
        <v>652053</v>
      </c>
    </row>
    <row r="118" s="28" customFormat="1" ht="24.75" customHeight="1" spans="1:18">
      <c r="A118" s="82" t="s">
        <v>187</v>
      </c>
      <c r="B118" s="82" t="s">
        <v>188</v>
      </c>
      <c r="C118" s="71">
        <f>SUM(D118:Q118)</f>
        <v>6141</v>
      </c>
      <c r="D118" s="62">
        <v>123</v>
      </c>
      <c r="E118" s="61">
        <v>0</v>
      </c>
      <c r="F118" s="61">
        <v>718</v>
      </c>
      <c r="G118" s="61">
        <v>1106</v>
      </c>
      <c r="H118" s="61">
        <v>463</v>
      </c>
      <c r="I118" s="61">
        <v>546</v>
      </c>
      <c r="J118" s="61">
        <v>667</v>
      </c>
      <c r="K118" s="61">
        <v>542</v>
      </c>
      <c r="L118" s="61">
        <v>491</v>
      </c>
      <c r="M118" s="61">
        <v>345</v>
      </c>
      <c r="N118" s="61">
        <v>328</v>
      </c>
      <c r="O118" s="61">
        <v>447</v>
      </c>
      <c r="P118" s="61">
        <v>265</v>
      </c>
      <c r="Q118" s="61">
        <v>100</v>
      </c>
      <c r="R118" s="146">
        <f t="shared" si="28"/>
        <v>6018</v>
      </c>
    </row>
    <row r="119" s="28" customFormat="1" ht="24.75" customHeight="1" spans="1:18">
      <c r="A119" s="59" t="s">
        <v>185</v>
      </c>
      <c r="B119" s="90"/>
      <c r="C119" s="71">
        <f>SUM(D119:Q119)</f>
        <v>664548</v>
      </c>
      <c r="D119" s="124">
        <v>18513</v>
      </c>
      <c r="E119" s="61"/>
      <c r="F119" s="61">
        <v>99444</v>
      </c>
      <c r="G119" s="61">
        <v>128746</v>
      </c>
      <c r="H119" s="61">
        <v>52235</v>
      </c>
      <c r="I119" s="61">
        <v>40255</v>
      </c>
      <c r="J119" s="61">
        <v>69651</v>
      </c>
      <c r="K119" s="61">
        <v>67360</v>
      </c>
      <c r="L119" s="61">
        <v>56766</v>
      </c>
      <c r="M119" s="61">
        <v>31328</v>
      </c>
      <c r="N119" s="61">
        <v>23324</v>
      </c>
      <c r="O119" s="61">
        <v>43303</v>
      </c>
      <c r="P119" s="61">
        <v>27484</v>
      </c>
      <c r="Q119" s="61">
        <v>6139</v>
      </c>
      <c r="R119" s="146" t="e">
        <f>SUM(#REF!)</f>
        <v>#REF!</v>
      </c>
    </row>
    <row r="120" s="28" customFormat="1" ht="24.75" customHeight="1" spans="1:18">
      <c r="A120" s="59"/>
      <c r="B120" s="60"/>
      <c r="C120" s="61"/>
      <c r="D120" s="124"/>
      <c r="E120" s="61"/>
      <c r="F120" s="183"/>
      <c r="G120" s="183"/>
      <c r="H120" s="183"/>
      <c r="I120" s="183"/>
      <c r="J120" s="183"/>
      <c r="K120" s="183"/>
      <c r="L120" s="183"/>
      <c r="M120" s="183"/>
      <c r="N120" s="183"/>
      <c r="O120" s="183"/>
      <c r="P120" s="183"/>
      <c r="Q120" s="183"/>
      <c r="R120" s="146"/>
    </row>
    <row r="121" s="30" customFormat="1" ht="24.75" customHeight="1" spans="1:18">
      <c r="A121" s="178" t="s">
        <v>189</v>
      </c>
      <c r="B121" s="179"/>
      <c r="C121" s="69">
        <f t="shared" ref="C121:C128" si="30">SUM(D121:Q121)</f>
        <v>375</v>
      </c>
      <c r="D121" s="70">
        <v>30</v>
      </c>
      <c r="E121" s="151"/>
      <c r="F121" s="151">
        <v>20</v>
      </c>
      <c r="G121" s="151">
        <v>36</v>
      </c>
      <c r="H121" s="151">
        <v>28</v>
      </c>
      <c r="I121" s="151">
        <v>30</v>
      </c>
      <c r="J121" s="69">
        <v>45</v>
      </c>
      <c r="K121" s="69">
        <v>38</v>
      </c>
      <c r="L121" s="69">
        <v>24</v>
      </c>
      <c r="M121" s="69">
        <v>30</v>
      </c>
      <c r="N121" s="69">
        <v>24</v>
      </c>
      <c r="O121" s="69">
        <v>30</v>
      </c>
      <c r="P121" s="69">
        <v>28</v>
      </c>
      <c r="Q121" s="69">
        <v>12</v>
      </c>
      <c r="R121" s="146">
        <f t="shared" ref="R121:R128" si="31">SUM(F121:Q121)</f>
        <v>345</v>
      </c>
    </row>
    <row r="122" s="28" customFormat="1" ht="24.75" customHeight="1" spans="1:18">
      <c r="A122" s="59"/>
      <c r="B122" s="89"/>
      <c r="C122" s="61"/>
      <c r="D122" s="124"/>
      <c r="E122" s="149"/>
      <c r="F122" s="149"/>
      <c r="G122" s="149"/>
      <c r="H122" s="149"/>
      <c r="I122" s="149"/>
      <c r="J122" s="149"/>
      <c r="K122" s="149"/>
      <c r="L122" s="149"/>
      <c r="M122" s="149"/>
      <c r="N122" s="149"/>
      <c r="O122" s="149"/>
      <c r="P122" s="149"/>
      <c r="Q122" s="149"/>
      <c r="R122" s="146"/>
    </row>
    <row r="123" s="30" customFormat="1" ht="24.75" customHeight="1" spans="1:18">
      <c r="A123" s="178" t="s">
        <v>190</v>
      </c>
      <c r="B123" s="172"/>
      <c r="C123" s="69">
        <f t="shared" si="30"/>
        <v>16057</v>
      </c>
      <c r="D123" s="70">
        <v>2141</v>
      </c>
      <c r="E123" s="175"/>
      <c r="F123" s="151">
        <v>1712</v>
      </c>
      <c r="G123" s="151">
        <v>2532</v>
      </c>
      <c r="H123" s="151">
        <v>1003</v>
      </c>
      <c r="I123" s="151">
        <v>1069</v>
      </c>
      <c r="J123" s="69">
        <v>1306</v>
      </c>
      <c r="K123" s="69">
        <v>1096</v>
      </c>
      <c r="L123" s="69">
        <v>900</v>
      </c>
      <c r="M123" s="69">
        <v>989</v>
      </c>
      <c r="N123" s="69">
        <v>788</v>
      </c>
      <c r="O123" s="69">
        <v>1033</v>
      </c>
      <c r="P123" s="69">
        <v>801</v>
      </c>
      <c r="Q123" s="69">
        <v>687</v>
      </c>
      <c r="R123" s="146">
        <f t="shared" si="31"/>
        <v>13916</v>
      </c>
    </row>
    <row r="124" s="28" customFormat="1" ht="24.75" customHeight="1" spans="1:18">
      <c r="A124" s="59"/>
      <c r="B124" s="89"/>
      <c r="C124" s="61"/>
      <c r="D124" s="124"/>
      <c r="E124" s="149"/>
      <c r="F124" s="149"/>
      <c r="G124" s="149"/>
      <c r="H124" s="149"/>
      <c r="I124" s="149"/>
      <c r="J124" s="149"/>
      <c r="K124" s="149"/>
      <c r="L124" s="149"/>
      <c r="M124" s="149"/>
      <c r="N124" s="149"/>
      <c r="O124" s="149"/>
      <c r="P124" s="149"/>
      <c r="Q124" s="149"/>
      <c r="R124" s="146"/>
    </row>
    <row r="125" s="28" customFormat="1" ht="24.75" customHeight="1" spans="1:18">
      <c r="A125" s="178" t="s">
        <v>191</v>
      </c>
      <c r="B125" s="112"/>
      <c r="C125" s="69">
        <f t="shared" si="30"/>
        <v>634358</v>
      </c>
      <c r="D125" s="70">
        <f t="shared" ref="D125:Q125" si="32">SUM(D126:D126)</f>
        <v>11534</v>
      </c>
      <c r="E125" s="69">
        <f t="shared" si="32"/>
        <v>0</v>
      </c>
      <c r="F125" s="69">
        <f t="shared" si="32"/>
        <v>66464</v>
      </c>
      <c r="G125" s="69">
        <f t="shared" si="32"/>
        <v>116926</v>
      </c>
      <c r="H125" s="69">
        <f t="shared" si="32"/>
        <v>49715</v>
      </c>
      <c r="I125" s="69">
        <f t="shared" si="32"/>
        <v>41911</v>
      </c>
      <c r="J125" s="69">
        <f t="shared" si="32"/>
        <v>89080</v>
      </c>
      <c r="K125" s="69">
        <f t="shared" si="32"/>
        <v>58160</v>
      </c>
      <c r="L125" s="69">
        <f t="shared" si="32"/>
        <v>57409</v>
      </c>
      <c r="M125" s="69">
        <f t="shared" si="32"/>
        <v>29756</v>
      </c>
      <c r="N125" s="69">
        <f t="shared" si="32"/>
        <v>28417</v>
      </c>
      <c r="O125" s="69">
        <f t="shared" si="32"/>
        <v>50092</v>
      </c>
      <c r="P125" s="69">
        <f t="shared" si="32"/>
        <v>27265</v>
      </c>
      <c r="Q125" s="69">
        <f t="shared" si="32"/>
        <v>7629</v>
      </c>
      <c r="R125" s="146">
        <f t="shared" si="31"/>
        <v>622824</v>
      </c>
    </row>
    <row r="126" s="28" customFormat="1" ht="24.75" customHeight="1" spans="1:18">
      <c r="A126" s="59" t="s">
        <v>185</v>
      </c>
      <c r="B126" s="89"/>
      <c r="C126" s="71">
        <f t="shared" si="30"/>
        <v>634358</v>
      </c>
      <c r="D126" s="62">
        <v>11534</v>
      </c>
      <c r="E126" s="61"/>
      <c r="F126" s="61">
        <v>66464</v>
      </c>
      <c r="G126" s="61">
        <v>116926</v>
      </c>
      <c r="H126" s="61">
        <v>49715</v>
      </c>
      <c r="I126" s="61">
        <v>41911</v>
      </c>
      <c r="J126" s="61">
        <v>89080</v>
      </c>
      <c r="K126" s="61">
        <v>58160</v>
      </c>
      <c r="L126" s="61">
        <v>57409</v>
      </c>
      <c r="M126" s="61">
        <v>29756</v>
      </c>
      <c r="N126" s="61">
        <v>28417</v>
      </c>
      <c r="O126" s="61">
        <v>50092</v>
      </c>
      <c r="P126" s="61">
        <v>27265</v>
      </c>
      <c r="Q126" s="61">
        <v>7629</v>
      </c>
      <c r="R126" s="146">
        <f t="shared" si="31"/>
        <v>622824</v>
      </c>
    </row>
    <row r="127" s="28" customFormat="1" ht="24.75" customHeight="1" spans="1:18">
      <c r="A127" s="59"/>
      <c r="B127" s="89"/>
      <c r="C127" s="61">
        <f t="shared" si="30"/>
        <v>0</v>
      </c>
      <c r="D127" s="62"/>
      <c r="E127" s="61"/>
      <c r="F127" s="61"/>
      <c r="G127" s="61"/>
      <c r="H127" s="61"/>
      <c r="I127" s="61"/>
      <c r="J127" s="61"/>
      <c r="K127" s="61"/>
      <c r="L127" s="61"/>
      <c r="M127" s="61"/>
      <c r="N127" s="61"/>
      <c r="O127" s="61"/>
      <c r="P127" s="61"/>
      <c r="Q127" s="61"/>
      <c r="R127" s="146">
        <f t="shared" si="31"/>
        <v>0</v>
      </c>
    </row>
    <row r="128" s="30" customFormat="1" ht="24.75" customHeight="1" spans="1:18">
      <c r="A128" s="178" t="s">
        <v>192</v>
      </c>
      <c r="B128" s="179"/>
      <c r="C128" s="69">
        <f t="shared" si="30"/>
        <v>414369</v>
      </c>
      <c r="D128" s="70">
        <v>66120</v>
      </c>
      <c r="E128" s="151"/>
      <c r="F128" s="151">
        <v>43370</v>
      </c>
      <c r="G128" s="151">
        <v>67298</v>
      </c>
      <c r="H128" s="151">
        <v>30006</v>
      </c>
      <c r="I128" s="151">
        <v>22096</v>
      </c>
      <c r="J128" s="69">
        <v>45237</v>
      </c>
      <c r="K128" s="69">
        <v>34101</v>
      </c>
      <c r="L128" s="69">
        <v>29083</v>
      </c>
      <c r="M128" s="69">
        <v>19313</v>
      </c>
      <c r="N128" s="69">
        <v>17844</v>
      </c>
      <c r="O128" s="69">
        <v>22327</v>
      </c>
      <c r="P128" s="69">
        <v>13588</v>
      </c>
      <c r="Q128" s="69">
        <v>3986</v>
      </c>
      <c r="R128" s="146">
        <f t="shared" si="31"/>
        <v>348249</v>
      </c>
    </row>
    <row r="129" s="28" customFormat="1" ht="24.75" customHeight="1" spans="1:18">
      <c r="A129" s="191"/>
      <c r="B129" s="192"/>
      <c r="C129" s="61"/>
      <c r="D129" s="62"/>
      <c r="E129" s="61"/>
      <c r="F129" s="61"/>
      <c r="G129" s="61"/>
      <c r="H129" s="61"/>
      <c r="I129" s="61"/>
      <c r="J129" s="61"/>
      <c r="K129" s="61"/>
      <c r="L129" s="61"/>
      <c r="M129" s="61"/>
      <c r="N129" s="61"/>
      <c r="O129" s="61"/>
      <c r="P129" s="61"/>
      <c r="Q129" s="61"/>
      <c r="R129" s="146"/>
    </row>
    <row r="130" s="30" customFormat="1" ht="24.75" customHeight="1" spans="1:18">
      <c r="A130" s="178" t="s">
        <v>193</v>
      </c>
      <c r="B130" s="179"/>
      <c r="C130" s="69">
        <f t="shared" ref="C130:C136" si="33">SUM(D130:Q130)</f>
        <v>128399</v>
      </c>
      <c r="D130" s="70">
        <v>85</v>
      </c>
      <c r="E130" s="151"/>
      <c r="F130" s="151">
        <v>8320</v>
      </c>
      <c r="G130" s="151">
        <v>23644</v>
      </c>
      <c r="H130" s="151">
        <v>8860</v>
      </c>
      <c r="I130" s="151">
        <v>8606</v>
      </c>
      <c r="J130" s="69">
        <v>15405</v>
      </c>
      <c r="K130" s="69">
        <v>15175</v>
      </c>
      <c r="L130" s="69">
        <v>13531</v>
      </c>
      <c r="M130" s="69">
        <v>11617</v>
      </c>
      <c r="N130" s="69">
        <v>5215</v>
      </c>
      <c r="O130" s="69">
        <v>9843</v>
      </c>
      <c r="P130" s="69">
        <v>6523</v>
      </c>
      <c r="Q130" s="69">
        <v>1575</v>
      </c>
      <c r="R130" s="146">
        <f t="shared" ref="R130:R136" si="34">SUM(F130:Q130)</f>
        <v>128314</v>
      </c>
    </row>
    <row r="131" s="28" customFormat="1" ht="24.75" customHeight="1" spans="1:18">
      <c r="A131" s="59"/>
      <c r="B131" s="89"/>
      <c r="C131" s="61"/>
      <c r="D131" s="62"/>
      <c r="E131" s="61"/>
      <c r="F131" s="61"/>
      <c r="G131" s="61"/>
      <c r="H131" s="61"/>
      <c r="I131" s="61"/>
      <c r="J131" s="61"/>
      <c r="K131" s="61"/>
      <c r="L131" s="61"/>
      <c r="M131" s="61"/>
      <c r="N131" s="61"/>
      <c r="O131" s="61"/>
      <c r="P131" s="61"/>
      <c r="Q131" s="61"/>
      <c r="R131" s="146">
        <f t="shared" si="34"/>
        <v>0</v>
      </c>
    </row>
    <row r="132" s="30" customFormat="1" ht="24.75" customHeight="1" spans="1:18">
      <c r="A132" s="178" t="s">
        <v>194</v>
      </c>
      <c r="B132" s="179"/>
      <c r="C132" s="69">
        <f t="shared" si="33"/>
        <v>30000</v>
      </c>
      <c r="D132" s="70"/>
      <c r="E132" s="151">
        <v>3000</v>
      </c>
      <c r="F132" s="151">
        <v>20000</v>
      </c>
      <c r="G132" s="151">
        <v>0</v>
      </c>
      <c r="H132" s="151">
        <v>3000</v>
      </c>
      <c r="I132" s="151">
        <v>3000</v>
      </c>
      <c r="J132" s="69">
        <v>0</v>
      </c>
      <c r="K132" s="69">
        <v>0</v>
      </c>
      <c r="L132" s="69">
        <v>0</v>
      </c>
      <c r="M132" s="69">
        <v>0</v>
      </c>
      <c r="N132" s="69">
        <v>0</v>
      </c>
      <c r="O132" s="69">
        <v>0</v>
      </c>
      <c r="P132" s="69">
        <v>0</v>
      </c>
      <c r="Q132" s="69">
        <v>1000</v>
      </c>
      <c r="R132" s="146">
        <f t="shared" si="34"/>
        <v>27000</v>
      </c>
    </row>
    <row r="133" s="28" customFormat="1" ht="24.75" customHeight="1" spans="1:18">
      <c r="A133" s="59"/>
      <c r="B133" s="89"/>
      <c r="C133" s="61"/>
      <c r="D133" s="62"/>
      <c r="E133" s="61"/>
      <c r="F133" s="61"/>
      <c r="G133" s="61"/>
      <c r="H133" s="61"/>
      <c r="I133" s="61"/>
      <c r="J133" s="61"/>
      <c r="K133" s="61"/>
      <c r="L133" s="61"/>
      <c r="M133" s="61"/>
      <c r="N133" s="61"/>
      <c r="O133" s="61"/>
      <c r="P133" s="61"/>
      <c r="Q133" s="61"/>
      <c r="R133" s="146">
        <f t="shared" si="34"/>
        <v>0</v>
      </c>
    </row>
    <row r="134" s="30" customFormat="1" ht="24.75" customHeight="1" spans="1:18">
      <c r="A134" s="178" t="s">
        <v>195</v>
      </c>
      <c r="B134" s="179"/>
      <c r="C134" s="69">
        <f t="shared" si="33"/>
        <v>262010</v>
      </c>
      <c r="D134" s="70">
        <f t="shared" ref="D134:Q134" si="35">SUM(D135:D136)</f>
        <v>4940</v>
      </c>
      <c r="E134" s="151">
        <f t="shared" si="35"/>
        <v>0</v>
      </c>
      <c r="F134" s="151">
        <f t="shared" si="35"/>
        <v>8612</v>
      </c>
      <c r="G134" s="151">
        <f t="shared" si="35"/>
        <v>32299</v>
      </c>
      <c r="H134" s="151">
        <f t="shared" si="35"/>
        <v>21610</v>
      </c>
      <c r="I134" s="151">
        <f t="shared" si="35"/>
        <v>24285</v>
      </c>
      <c r="J134" s="69">
        <f t="shared" si="35"/>
        <v>21457</v>
      </c>
      <c r="K134" s="69">
        <f t="shared" si="35"/>
        <v>22087</v>
      </c>
      <c r="L134" s="69">
        <f t="shared" si="35"/>
        <v>40300</v>
      </c>
      <c r="M134" s="69">
        <f t="shared" si="35"/>
        <v>28180</v>
      </c>
      <c r="N134" s="69">
        <f t="shared" si="35"/>
        <v>7006</v>
      </c>
      <c r="O134" s="69">
        <f t="shared" si="35"/>
        <v>24058</v>
      </c>
      <c r="P134" s="69">
        <f t="shared" si="35"/>
        <v>18302</v>
      </c>
      <c r="Q134" s="69">
        <f t="shared" si="35"/>
        <v>8874</v>
      </c>
      <c r="R134" s="146">
        <f t="shared" si="34"/>
        <v>257070</v>
      </c>
    </row>
    <row r="135" s="31" customFormat="1" ht="24.75" customHeight="1" spans="1:18">
      <c r="A135" s="193" t="s">
        <v>196</v>
      </c>
      <c r="B135" s="193" t="s">
        <v>197</v>
      </c>
      <c r="C135" s="71">
        <f t="shared" si="33"/>
        <v>1323</v>
      </c>
      <c r="D135" s="62"/>
      <c r="E135" s="61"/>
      <c r="F135" s="194">
        <v>61</v>
      </c>
      <c r="G135" s="194">
        <v>144</v>
      </c>
      <c r="H135" s="194">
        <v>149</v>
      </c>
      <c r="I135" s="194">
        <v>55</v>
      </c>
      <c r="J135" s="194">
        <v>337</v>
      </c>
      <c r="K135" s="224">
        <v>0</v>
      </c>
      <c r="L135" s="194">
        <v>75</v>
      </c>
      <c r="M135" s="194">
        <v>74</v>
      </c>
      <c r="N135" s="194">
        <v>169</v>
      </c>
      <c r="O135" s="194">
        <v>63</v>
      </c>
      <c r="P135" s="194">
        <v>196</v>
      </c>
      <c r="Q135" s="61"/>
      <c r="R135" s="146">
        <f t="shared" si="34"/>
        <v>1323</v>
      </c>
    </row>
    <row r="136" s="28" customFormat="1" ht="24.75" customHeight="1" spans="1:18">
      <c r="A136" s="59" t="s">
        <v>185</v>
      </c>
      <c r="B136" s="158"/>
      <c r="C136" s="71">
        <f t="shared" si="33"/>
        <v>260687</v>
      </c>
      <c r="D136" s="62">
        <v>4940</v>
      </c>
      <c r="E136" s="61">
        <v>0</v>
      </c>
      <c r="F136" s="61">
        <v>8551</v>
      </c>
      <c r="G136" s="61">
        <v>32155</v>
      </c>
      <c r="H136" s="61">
        <v>21461</v>
      </c>
      <c r="I136" s="61">
        <v>24230</v>
      </c>
      <c r="J136" s="61">
        <v>21120</v>
      </c>
      <c r="K136" s="61">
        <v>22087</v>
      </c>
      <c r="L136" s="61">
        <v>40225</v>
      </c>
      <c r="M136" s="61">
        <v>28106</v>
      </c>
      <c r="N136" s="61">
        <v>6837</v>
      </c>
      <c r="O136" s="61">
        <v>23995</v>
      </c>
      <c r="P136" s="61">
        <v>18106</v>
      </c>
      <c r="Q136" s="61">
        <v>8874</v>
      </c>
      <c r="R136" s="146">
        <f t="shared" si="34"/>
        <v>255747</v>
      </c>
    </row>
    <row r="137" s="28" customFormat="1" ht="24.75" customHeight="1" spans="1:18">
      <c r="A137" s="59"/>
      <c r="B137" s="195"/>
      <c r="C137" s="61"/>
      <c r="D137" s="62"/>
      <c r="E137" s="61"/>
      <c r="F137" s="61"/>
      <c r="G137" s="61"/>
      <c r="H137" s="61"/>
      <c r="I137" s="61"/>
      <c r="J137" s="61"/>
      <c r="K137" s="61"/>
      <c r="L137" s="61"/>
      <c r="M137" s="61"/>
      <c r="N137" s="61"/>
      <c r="O137" s="61"/>
      <c r="P137" s="61"/>
      <c r="Q137" s="61"/>
      <c r="R137" s="146"/>
    </row>
    <row r="138" s="30" customFormat="1" ht="24.75" customHeight="1" spans="1:18">
      <c r="A138" s="178" t="s">
        <v>198</v>
      </c>
      <c r="B138" s="179"/>
      <c r="C138" s="69">
        <f t="shared" ref="C138:C144" si="36">SUM(D138:Q138)</f>
        <v>43186</v>
      </c>
      <c r="D138" s="70">
        <v>0</v>
      </c>
      <c r="E138" s="151"/>
      <c r="F138" s="151">
        <v>2611</v>
      </c>
      <c r="G138" s="151">
        <v>5093</v>
      </c>
      <c r="H138" s="151">
        <v>2424</v>
      </c>
      <c r="I138" s="151">
        <v>1927</v>
      </c>
      <c r="J138" s="69">
        <v>11088</v>
      </c>
      <c r="K138" s="69">
        <v>2783</v>
      </c>
      <c r="L138" s="69">
        <v>2483</v>
      </c>
      <c r="M138" s="69">
        <v>2245</v>
      </c>
      <c r="N138" s="69">
        <v>1799</v>
      </c>
      <c r="O138" s="69">
        <v>1878</v>
      </c>
      <c r="P138" s="69">
        <v>2439</v>
      </c>
      <c r="Q138" s="69">
        <v>6416</v>
      </c>
      <c r="R138" s="146">
        <f>SUM(F138:Q138)</f>
        <v>43186</v>
      </c>
    </row>
    <row r="139" s="28" customFormat="1" ht="24.75" customHeight="1" spans="1:18">
      <c r="A139" s="59"/>
      <c r="B139" s="89"/>
      <c r="C139" s="61"/>
      <c r="D139" s="62"/>
      <c r="E139" s="61"/>
      <c r="F139" s="61"/>
      <c r="G139" s="61"/>
      <c r="H139" s="61"/>
      <c r="I139" s="61"/>
      <c r="J139" s="61"/>
      <c r="K139" s="61"/>
      <c r="L139" s="61"/>
      <c r="M139" s="61"/>
      <c r="N139" s="61"/>
      <c r="O139" s="61"/>
      <c r="P139" s="61"/>
      <c r="Q139" s="61"/>
      <c r="R139" s="146">
        <f>SUM(F139:Q139)</f>
        <v>0</v>
      </c>
    </row>
    <row r="140" s="30" customFormat="1" ht="24.75" customHeight="1" spans="1:18">
      <c r="A140" s="178" t="s">
        <v>199</v>
      </c>
      <c r="B140" s="179"/>
      <c r="C140" s="69">
        <f t="shared" si="36"/>
        <v>43060</v>
      </c>
      <c r="D140" s="70">
        <v>105</v>
      </c>
      <c r="E140" s="151">
        <v>1204</v>
      </c>
      <c r="F140" s="151">
        <v>4439</v>
      </c>
      <c r="G140" s="151">
        <v>3968</v>
      </c>
      <c r="H140" s="151">
        <v>1271</v>
      </c>
      <c r="I140" s="151">
        <v>8989</v>
      </c>
      <c r="J140" s="69">
        <v>6465</v>
      </c>
      <c r="K140" s="69">
        <v>749</v>
      </c>
      <c r="L140" s="69">
        <v>11641</v>
      </c>
      <c r="M140" s="69">
        <v>585</v>
      </c>
      <c r="N140" s="69">
        <v>345</v>
      </c>
      <c r="O140" s="69">
        <v>1694</v>
      </c>
      <c r="P140" s="69">
        <v>1605</v>
      </c>
      <c r="Q140" s="69">
        <v>0</v>
      </c>
      <c r="R140" s="146">
        <v>1204</v>
      </c>
    </row>
    <row r="141" s="28" customFormat="1" ht="24.75" customHeight="1" spans="1:18">
      <c r="A141" s="59"/>
      <c r="B141" s="89"/>
      <c r="C141" s="61">
        <f t="shared" si="36"/>
        <v>0</v>
      </c>
      <c r="D141" s="62"/>
      <c r="E141" s="61"/>
      <c r="F141" s="61"/>
      <c r="G141" s="61"/>
      <c r="H141" s="61"/>
      <c r="I141" s="61"/>
      <c r="J141" s="61"/>
      <c r="K141" s="61"/>
      <c r="L141" s="61"/>
      <c r="M141" s="61"/>
      <c r="N141" s="61"/>
      <c r="O141" s="61"/>
      <c r="P141" s="61"/>
      <c r="Q141" s="61"/>
      <c r="R141" s="146">
        <f>SUM(F141:Q141)</f>
        <v>0</v>
      </c>
    </row>
    <row r="142" s="30" customFormat="1" ht="24.75" customHeight="1" spans="1:18">
      <c r="A142" s="178" t="s">
        <v>200</v>
      </c>
      <c r="B142" s="179"/>
      <c r="C142" s="69">
        <f t="shared" si="36"/>
        <v>9229</v>
      </c>
      <c r="D142" s="70">
        <v>8</v>
      </c>
      <c r="E142" s="151"/>
      <c r="F142" s="151">
        <v>423</v>
      </c>
      <c r="G142" s="151">
        <v>1404</v>
      </c>
      <c r="H142" s="151">
        <v>796</v>
      </c>
      <c r="I142" s="151">
        <v>189</v>
      </c>
      <c r="J142" s="69">
        <v>1006</v>
      </c>
      <c r="K142" s="69">
        <v>1308</v>
      </c>
      <c r="L142" s="69">
        <v>1128</v>
      </c>
      <c r="M142" s="69">
        <v>2057</v>
      </c>
      <c r="N142" s="69">
        <v>125</v>
      </c>
      <c r="O142" s="69">
        <v>60</v>
      </c>
      <c r="P142" s="69">
        <v>725</v>
      </c>
      <c r="Q142" s="69">
        <v>0</v>
      </c>
      <c r="R142" s="146">
        <v>0</v>
      </c>
    </row>
    <row r="143" s="28" customFormat="1" ht="24.75" customHeight="1" spans="1:18">
      <c r="A143" s="59"/>
      <c r="B143" s="89"/>
      <c r="C143" s="61">
        <f t="shared" si="36"/>
        <v>0</v>
      </c>
      <c r="D143" s="62"/>
      <c r="E143" s="61"/>
      <c r="F143" s="61"/>
      <c r="G143" s="61"/>
      <c r="H143" s="61"/>
      <c r="I143" s="61"/>
      <c r="J143" s="61"/>
      <c r="K143" s="61"/>
      <c r="L143" s="61"/>
      <c r="M143" s="61"/>
      <c r="N143" s="61"/>
      <c r="O143" s="61"/>
      <c r="P143" s="61"/>
      <c r="Q143" s="61"/>
      <c r="R143" s="146">
        <f>SUM(F143:Q143)</f>
        <v>0</v>
      </c>
    </row>
    <row r="144" s="30" customFormat="1" ht="24.75" customHeight="1" spans="1:18">
      <c r="A144" s="178" t="s">
        <v>201</v>
      </c>
      <c r="B144" s="179"/>
      <c r="C144" s="69">
        <f t="shared" si="36"/>
        <v>327</v>
      </c>
      <c r="D144" s="70">
        <v>95</v>
      </c>
      <c r="E144" s="151"/>
      <c r="F144" s="151">
        <v>0</v>
      </c>
      <c r="G144" s="151">
        <v>0</v>
      </c>
      <c r="H144" s="151">
        <v>0</v>
      </c>
      <c r="I144" s="151">
        <v>0</v>
      </c>
      <c r="J144" s="69">
        <v>0</v>
      </c>
      <c r="K144" s="69">
        <v>116</v>
      </c>
      <c r="L144" s="69">
        <v>0</v>
      </c>
      <c r="M144" s="69">
        <v>116</v>
      </c>
      <c r="N144" s="69">
        <v>0</v>
      </c>
      <c r="O144" s="69">
        <v>0</v>
      </c>
      <c r="P144" s="69">
        <v>0</v>
      </c>
      <c r="Q144" s="69">
        <v>0</v>
      </c>
      <c r="R144" s="146">
        <f>SUM(F144:Q144)</f>
        <v>232</v>
      </c>
    </row>
    <row r="145" s="40" customFormat="1" ht="24.75" customHeight="1" spans="1:18">
      <c r="A145" s="196"/>
      <c r="B145" s="197"/>
      <c r="C145" s="155"/>
      <c r="D145" s="198"/>
      <c r="E145" s="155"/>
      <c r="F145" s="199"/>
      <c r="G145" s="199"/>
      <c r="H145" s="199"/>
      <c r="I145" s="199"/>
      <c r="J145" s="199"/>
      <c r="K145" s="225"/>
      <c r="L145" s="199"/>
      <c r="M145" s="199"/>
      <c r="N145" s="199"/>
      <c r="O145" s="199"/>
      <c r="P145" s="199"/>
      <c r="Q145" s="199"/>
      <c r="R145" s="227"/>
    </row>
    <row r="146" s="30" customFormat="1" ht="24.75" customHeight="1" spans="1:18">
      <c r="A146" s="178" t="s">
        <v>202</v>
      </c>
      <c r="B146" s="179"/>
      <c r="C146" s="69">
        <f>SUM(D146:Q146)</f>
        <v>48901</v>
      </c>
      <c r="D146" s="70"/>
      <c r="E146" s="151"/>
      <c r="F146" s="151">
        <v>14653</v>
      </c>
      <c r="G146" s="151">
        <v>6931</v>
      </c>
      <c r="H146" s="151">
        <v>1691</v>
      </c>
      <c r="I146" s="151">
        <v>2956</v>
      </c>
      <c r="J146" s="69">
        <v>1099</v>
      </c>
      <c r="K146" s="69">
        <v>3975</v>
      </c>
      <c r="L146" s="69">
        <v>6708</v>
      </c>
      <c r="M146" s="69">
        <v>2501</v>
      </c>
      <c r="N146" s="69">
        <v>1823</v>
      </c>
      <c r="O146" s="69">
        <v>2278</v>
      </c>
      <c r="P146" s="69">
        <v>4014</v>
      </c>
      <c r="Q146" s="69">
        <v>272</v>
      </c>
      <c r="R146" s="146">
        <f>SUM(F146:Q146)</f>
        <v>48901</v>
      </c>
    </row>
    <row r="147" s="40" customFormat="1" ht="24.75" customHeight="1" spans="1:18">
      <c r="A147" s="196"/>
      <c r="B147" s="197"/>
      <c r="C147" s="155"/>
      <c r="D147" s="198"/>
      <c r="E147" s="155"/>
      <c r="F147" s="199"/>
      <c r="G147" s="199"/>
      <c r="H147" s="199"/>
      <c r="I147" s="199"/>
      <c r="J147" s="199"/>
      <c r="K147" s="225"/>
      <c r="L147" s="199"/>
      <c r="M147" s="199"/>
      <c r="N147" s="199"/>
      <c r="O147" s="199"/>
      <c r="P147" s="199"/>
      <c r="Q147" s="199"/>
      <c r="R147" s="227"/>
    </row>
    <row r="148" s="30" customFormat="1" ht="24.75" customHeight="1" spans="1:18">
      <c r="A148" s="178" t="s">
        <v>203</v>
      </c>
      <c r="B148" s="179"/>
      <c r="C148" s="69">
        <f>SUM(D148:Q148)</f>
        <v>4144</v>
      </c>
      <c r="D148" s="70">
        <v>3</v>
      </c>
      <c r="E148" s="151"/>
      <c r="F148" s="151">
        <v>11</v>
      </c>
      <c r="G148" s="151">
        <v>544</v>
      </c>
      <c r="H148" s="151"/>
      <c r="I148" s="151">
        <v>478</v>
      </c>
      <c r="J148" s="69"/>
      <c r="K148" s="69">
        <v>144</v>
      </c>
      <c r="L148" s="69">
        <v>543</v>
      </c>
      <c r="M148" s="69">
        <v>244</v>
      </c>
      <c r="N148" s="69">
        <v>238</v>
      </c>
      <c r="O148" s="69">
        <v>846</v>
      </c>
      <c r="P148" s="69">
        <v>1057</v>
      </c>
      <c r="Q148" s="69">
        <v>36</v>
      </c>
      <c r="R148" s="146">
        <f>SUM(F148:Q148)</f>
        <v>4141</v>
      </c>
    </row>
    <row r="149" s="28" customFormat="1" ht="24.75" customHeight="1" spans="1:18">
      <c r="A149" s="59"/>
      <c r="B149" s="89"/>
      <c r="C149" s="61"/>
      <c r="D149" s="62"/>
      <c r="E149" s="61"/>
      <c r="F149" s="61"/>
      <c r="G149" s="61"/>
      <c r="H149" s="61"/>
      <c r="I149" s="61"/>
      <c r="J149" s="61"/>
      <c r="K149" s="61"/>
      <c r="L149" s="61"/>
      <c r="M149" s="61"/>
      <c r="N149" s="61"/>
      <c r="O149" s="61"/>
      <c r="P149" s="61"/>
      <c r="Q149" s="61"/>
      <c r="R149" s="146">
        <f>SUM(F149:Q149)</f>
        <v>0</v>
      </c>
    </row>
    <row r="150" s="30" customFormat="1" ht="24.75" customHeight="1" spans="1:18">
      <c r="A150" s="178" t="s">
        <v>204</v>
      </c>
      <c r="B150" s="179"/>
      <c r="C150" s="69">
        <f>SUM(D150:Q150)</f>
        <v>9451</v>
      </c>
      <c r="D150" s="70">
        <v>975</v>
      </c>
      <c r="E150" s="151">
        <v>4</v>
      </c>
      <c r="F150" s="151">
        <v>870</v>
      </c>
      <c r="G150" s="151">
        <v>1652</v>
      </c>
      <c r="H150" s="151">
        <v>762</v>
      </c>
      <c r="I150" s="151">
        <v>417</v>
      </c>
      <c r="J150" s="69">
        <v>1148</v>
      </c>
      <c r="K150" s="69">
        <v>984</v>
      </c>
      <c r="L150" s="69">
        <v>719</v>
      </c>
      <c r="M150" s="69">
        <v>438</v>
      </c>
      <c r="N150" s="69">
        <v>518</v>
      </c>
      <c r="O150" s="69">
        <v>556</v>
      </c>
      <c r="P150" s="69">
        <v>235</v>
      </c>
      <c r="Q150" s="69">
        <v>173</v>
      </c>
      <c r="R150" s="146">
        <f>SUM(F150:Q150)</f>
        <v>8472</v>
      </c>
    </row>
    <row r="151" s="28" customFormat="1" ht="24.75" customHeight="1" spans="1:18">
      <c r="A151" s="176"/>
      <c r="B151" s="107"/>
      <c r="C151" s="61"/>
      <c r="D151" s="62"/>
      <c r="E151" s="109"/>
      <c r="F151" s="109"/>
      <c r="G151" s="109"/>
      <c r="H151" s="109"/>
      <c r="I151" s="109"/>
      <c r="J151" s="61"/>
      <c r="K151" s="61"/>
      <c r="L151" s="61"/>
      <c r="M151" s="61"/>
      <c r="N151" s="61"/>
      <c r="O151" s="61"/>
      <c r="P151" s="61"/>
      <c r="Q151" s="61"/>
      <c r="R151" s="146"/>
    </row>
    <row r="152" s="30" customFormat="1" ht="24.75" customHeight="1" spans="1:18">
      <c r="A152" s="178" t="s">
        <v>205</v>
      </c>
      <c r="B152" s="179"/>
      <c r="C152" s="69">
        <f t="shared" ref="C152:C162" si="37">SUM(D152:Q152)</f>
        <v>496</v>
      </c>
      <c r="D152" s="70"/>
      <c r="E152" s="151"/>
      <c r="F152" s="151">
        <v>2</v>
      </c>
      <c r="G152" s="151">
        <v>7</v>
      </c>
      <c r="H152" s="151">
        <v>5</v>
      </c>
      <c r="I152" s="151">
        <v>4</v>
      </c>
      <c r="J152" s="69">
        <v>461</v>
      </c>
      <c r="K152" s="69">
        <v>4</v>
      </c>
      <c r="L152" s="69">
        <v>3</v>
      </c>
      <c r="M152" s="69">
        <v>2</v>
      </c>
      <c r="N152" s="69">
        <v>1</v>
      </c>
      <c r="O152" s="69">
        <v>4</v>
      </c>
      <c r="P152" s="69">
        <v>2</v>
      </c>
      <c r="Q152" s="69">
        <v>1</v>
      </c>
      <c r="R152" s="146">
        <f>SUM(F152:Q152)</f>
        <v>496</v>
      </c>
    </row>
    <row r="153" s="28" customFormat="1" ht="24.75" customHeight="1" spans="1:18">
      <c r="A153" s="176"/>
      <c r="B153" s="107"/>
      <c r="C153" s="61"/>
      <c r="D153" s="62"/>
      <c r="E153" s="109"/>
      <c r="F153" s="109"/>
      <c r="G153" s="109"/>
      <c r="H153" s="109"/>
      <c r="I153" s="109"/>
      <c r="J153" s="61"/>
      <c r="K153" s="61"/>
      <c r="L153" s="61"/>
      <c r="M153" s="61"/>
      <c r="N153" s="61"/>
      <c r="O153" s="61"/>
      <c r="P153" s="61"/>
      <c r="Q153" s="61"/>
      <c r="R153" s="146"/>
    </row>
    <row r="154" s="30" customFormat="1" ht="24.75" customHeight="1" spans="1:18">
      <c r="A154" s="178" t="s">
        <v>206</v>
      </c>
      <c r="B154" s="179"/>
      <c r="C154" s="69">
        <f t="shared" si="37"/>
        <v>901898</v>
      </c>
      <c r="D154" s="70">
        <f t="shared" ref="D154:Q154" si="38">SUM(D155:D158)</f>
        <v>59890</v>
      </c>
      <c r="E154" s="69">
        <f t="shared" si="38"/>
        <v>3478</v>
      </c>
      <c r="F154" s="69">
        <f t="shared" si="38"/>
        <v>122969</v>
      </c>
      <c r="G154" s="69">
        <f t="shared" si="38"/>
        <v>148503</v>
      </c>
      <c r="H154" s="69">
        <f t="shared" si="38"/>
        <v>52427</v>
      </c>
      <c r="I154" s="69">
        <f t="shared" si="38"/>
        <v>48845</v>
      </c>
      <c r="J154" s="69">
        <f t="shared" si="38"/>
        <v>47352</v>
      </c>
      <c r="K154" s="69">
        <f t="shared" si="38"/>
        <v>54930</v>
      </c>
      <c r="L154" s="69">
        <f t="shared" si="38"/>
        <v>119532</v>
      </c>
      <c r="M154" s="69">
        <f t="shared" si="38"/>
        <v>49106</v>
      </c>
      <c r="N154" s="69">
        <f t="shared" si="38"/>
        <v>38522</v>
      </c>
      <c r="O154" s="69">
        <f t="shared" si="38"/>
        <v>38594</v>
      </c>
      <c r="P154" s="69">
        <f t="shared" si="38"/>
        <v>48748</v>
      </c>
      <c r="Q154" s="69">
        <f t="shared" si="38"/>
        <v>69002</v>
      </c>
      <c r="R154" s="146">
        <f>SUM(F154:Q154)</f>
        <v>838530</v>
      </c>
    </row>
    <row r="155" s="28" customFormat="1" ht="24.75" customHeight="1" spans="1:18">
      <c r="A155" s="59" t="s">
        <v>207</v>
      </c>
      <c r="B155" s="60"/>
      <c r="C155" s="61">
        <f t="shared" si="37"/>
        <v>901898</v>
      </c>
      <c r="D155" s="62">
        <v>75358</v>
      </c>
      <c r="E155" s="61">
        <v>3478</v>
      </c>
      <c r="F155" s="108">
        <v>119205</v>
      </c>
      <c r="G155" s="108">
        <v>143722</v>
      </c>
      <c r="H155" s="108">
        <v>51795</v>
      </c>
      <c r="I155" s="108">
        <v>48389</v>
      </c>
      <c r="J155" s="108">
        <v>46260</v>
      </c>
      <c r="K155" s="108">
        <v>54303</v>
      </c>
      <c r="L155" s="108">
        <v>118359</v>
      </c>
      <c r="M155" s="108">
        <v>47991</v>
      </c>
      <c r="N155" s="108">
        <v>38114</v>
      </c>
      <c r="O155" s="108">
        <v>37856</v>
      </c>
      <c r="P155" s="108">
        <v>48401</v>
      </c>
      <c r="Q155" s="108">
        <v>68667</v>
      </c>
      <c r="R155" s="146">
        <f>SUM(F157:Q157)</f>
        <v>6246</v>
      </c>
    </row>
    <row r="156" s="28" customFormat="1" ht="24.75" customHeight="1" spans="1:18">
      <c r="A156" s="59" t="s">
        <v>208</v>
      </c>
      <c r="B156" s="60"/>
      <c r="C156" s="61">
        <f t="shared" si="37"/>
        <v>0</v>
      </c>
      <c r="D156" s="62">
        <v>-5681</v>
      </c>
      <c r="E156" s="61"/>
      <c r="F156" s="61">
        <v>681</v>
      </c>
      <c r="G156" s="61">
        <v>829</v>
      </c>
      <c r="H156" s="61">
        <v>392</v>
      </c>
      <c r="I156" s="61">
        <v>247</v>
      </c>
      <c r="J156" s="61">
        <v>516</v>
      </c>
      <c r="K156" s="61">
        <v>339</v>
      </c>
      <c r="L156" s="61">
        <v>920</v>
      </c>
      <c r="M156" s="61">
        <v>527</v>
      </c>
      <c r="N156" s="61">
        <v>264</v>
      </c>
      <c r="O156" s="61">
        <v>500</v>
      </c>
      <c r="P156" s="61">
        <v>236</v>
      </c>
      <c r="Q156" s="61">
        <v>230</v>
      </c>
      <c r="R156" s="146">
        <f>SUM(F156:Q156)</f>
        <v>5681</v>
      </c>
    </row>
    <row r="157" s="39" customFormat="1" ht="24.75" customHeight="1" spans="1:18">
      <c r="A157" s="84" t="s">
        <v>209</v>
      </c>
      <c r="B157" s="85"/>
      <c r="C157" s="134">
        <f t="shared" si="37"/>
        <v>0</v>
      </c>
      <c r="D157" s="77">
        <v>-6246</v>
      </c>
      <c r="E157" s="134"/>
      <c r="F157" s="134">
        <v>483</v>
      </c>
      <c r="G157" s="134">
        <v>3459</v>
      </c>
      <c r="H157" s="134">
        <v>240</v>
      </c>
      <c r="I157" s="134">
        <v>209</v>
      </c>
      <c r="J157" s="134">
        <v>576</v>
      </c>
      <c r="K157" s="134">
        <v>285</v>
      </c>
      <c r="L157" s="134">
        <v>213</v>
      </c>
      <c r="M157" s="134">
        <v>183</v>
      </c>
      <c r="N157" s="134">
        <v>144</v>
      </c>
      <c r="O157" s="134">
        <v>238</v>
      </c>
      <c r="P157" s="134">
        <v>111</v>
      </c>
      <c r="Q157" s="134">
        <v>105</v>
      </c>
      <c r="R157" s="147" t="e">
        <f>SUM(#REF!)</f>
        <v>#REF!</v>
      </c>
    </row>
    <row r="158" s="28" customFormat="1" ht="24.75" customHeight="1" spans="1:18">
      <c r="A158" s="59" t="s">
        <v>210</v>
      </c>
      <c r="B158" s="200"/>
      <c r="C158" s="61">
        <f t="shared" si="37"/>
        <v>0</v>
      </c>
      <c r="D158" s="62">
        <v>-3541</v>
      </c>
      <c r="E158" s="61"/>
      <c r="F158" s="61">
        <v>2600</v>
      </c>
      <c r="G158" s="61">
        <v>493</v>
      </c>
      <c r="H158" s="61"/>
      <c r="I158" s="61"/>
      <c r="J158" s="61"/>
      <c r="K158" s="61">
        <v>3</v>
      </c>
      <c r="L158" s="61">
        <v>40</v>
      </c>
      <c r="M158" s="61">
        <v>405</v>
      </c>
      <c r="N158" s="61"/>
      <c r="O158" s="61"/>
      <c r="P158" s="61"/>
      <c r="Q158" s="61"/>
      <c r="R158" s="228">
        <v>96.1</v>
      </c>
    </row>
    <row r="159" s="30" customFormat="1" ht="24.75" customHeight="1" spans="1:18">
      <c r="A159" s="162" t="s">
        <v>211</v>
      </c>
      <c r="B159" s="201"/>
      <c r="C159" s="164">
        <f t="shared" si="37"/>
        <v>47273</v>
      </c>
      <c r="D159" s="202">
        <f t="shared" ref="D159:Q159" si="39">SUM(D160:D162)</f>
        <v>2529</v>
      </c>
      <c r="E159" s="164">
        <f t="shared" si="39"/>
        <v>60</v>
      </c>
      <c r="F159" s="164">
        <f t="shared" si="39"/>
        <v>375</v>
      </c>
      <c r="G159" s="164">
        <f t="shared" si="39"/>
        <v>1475</v>
      </c>
      <c r="H159" s="164">
        <f t="shared" si="39"/>
        <v>264</v>
      </c>
      <c r="I159" s="164">
        <f t="shared" si="39"/>
        <v>367</v>
      </c>
      <c r="J159" s="164">
        <f t="shared" si="39"/>
        <v>467</v>
      </c>
      <c r="K159" s="164">
        <f t="shared" si="39"/>
        <v>373</v>
      </c>
      <c r="L159" s="164">
        <f t="shared" si="39"/>
        <v>862</v>
      </c>
      <c r="M159" s="164">
        <f t="shared" si="39"/>
        <v>1077</v>
      </c>
      <c r="N159" s="164">
        <f t="shared" si="39"/>
        <v>541</v>
      </c>
      <c r="O159" s="164">
        <f t="shared" si="39"/>
        <v>474</v>
      </c>
      <c r="P159" s="164">
        <f t="shared" si="39"/>
        <v>409</v>
      </c>
      <c r="Q159" s="164">
        <f t="shared" si="39"/>
        <v>38000</v>
      </c>
      <c r="R159" s="228">
        <f t="shared" ref="R159:R164" si="40">SUM(F159:Q159)</f>
        <v>44684</v>
      </c>
    </row>
    <row r="160" s="41" customFormat="1" ht="24.75" customHeight="1" spans="1:256">
      <c r="A160" s="203" t="s">
        <v>212</v>
      </c>
      <c r="B160" s="60"/>
      <c r="C160" s="61">
        <f t="shared" si="37"/>
        <v>47273</v>
      </c>
      <c r="D160" s="62">
        <v>4033</v>
      </c>
      <c r="E160" s="61">
        <v>60</v>
      </c>
      <c r="F160" s="61">
        <v>290</v>
      </c>
      <c r="G160" s="61">
        <v>1220</v>
      </c>
      <c r="H160" s="61">
        <v>194</v>
      </c>
      <c r="I160" s="61">
        <v>302</v>
      </c>
      <c r="J160" s="61">
        <v>307</v>
      </c>
      <c r="K160" s="61">
        <v>263</v>
      </c>
      <c r="L160" s="61">
        <v>727</v>
      </c>
      <c r="M160" s="61">
        <v>932</v>
      </c>
      <c r="N160" s="61">
        <v>456</v>
      </c>
      <c r="O160" s="61">
        <v>394</v>
      </c>
      <c r="P160" s="61">
        <v>349</v>
      </c>
      <c r="Q160" s="134">
        <v>37746</v>
      </c>
      <c r="R160" s="229">
        <f t="shared" si="40"/>
        <v>43180</v>
      </c>
      <c r="S160" s="230"/>
      <c r="T160" s="230"/>
      <c r="U160" s="230"/>
      <c r="V160" s="230"/>
      <c r="W160" s="230"/>
      <c r="X160" s="230"/>
      <c r="Y160" s="230"/>
      <c r="Z160" s="230"/>
      <c r="AA160" s="230"/>
      <c r="AB160" s="230"/>
      <c r="AC160" s="230"/>
      <c r="AD160" s="230"/>
      <c r="AF160" s="233"/>
      <c r="AH160" s="230"/>
      <c r="AI160" s="233"/>
      <c r="AJ160" s="233"/>
      <c r="AK160" s="230"/>
      <c r="AL160" s="230"/>
      <c r="AM160" s="230"/>
      <c r="AN160" s="230"/>
      <c r="AO160" s="230"/>
      <c r="AP160" s="230"/>
      <c r="AQ160" s="230"/>
      <c r="AR160" s="230"/>
      <c r="AS160" s="230"/>
      <c r="AT160" s="230"/>
      <c r="AU160" s="230"/>
      <c r="AV160" s="230"/>
      <c r="AX160" s="233"/>
      <c r="AZ160" s="230"/>
      <c r="BA160" s="233"/>
      <c r="BB160" s="233"/>
      <c r="BC160" s="230"/>
      <c r="BD160" s="230"/>
      <c r="BE160" s="230"/>
      <c r="BF160" s="230"/>
      <c r="BG160" s="230"/>
      <c r="BH160" s="230"/>
      <c r="BI160" s="230"/>
      <c r="BJ160" s="230"/>
      <c r="BK160" s="230"/>
      <c r="BL160" s="230"/>
      <c r="BM160" s="230"/>
      <c r="BN160" s="230"/>
      <c r="BP160" s="233"/>
      <c r="BR160" s="230"/>
      <c r="BS160" s="233"/>
      <c r="BT160" s="233"/>
      <c r="BU160" s="230"/>
      <c r="BV160" s="230"/>
      <c r="BW160" s="230"/>
      <c r="BX160" s="230"/>
      <c r="BY160" s="230"/>
      <c r="BZ160" s="230"/>
      <c r="CA160" s="230"/>
      <c r="CB160" s="230"/>
      <c r="CC160" s="230"/>
      <c r="CD160" s="230"/>
      <c r="CE160" s="230"/>
      <c r="CF160" s="230"/>
      <c r="CH160" s="233"/>
      <c r="CJ160" s="230"/>
      <c r="CK160" s="233"/>
      <c r="CL160" s="233"/>
      <c r="CM160" s="230"/>
      <c r="CN160" s="230"/>
      <c r="CO160" s="230"/>
      <c r="CP160" s="230"/>
      <c r="CQ160" s="230"/>
      <c r="CR160" s="230"/>
      <c r="CS160" s="230"/>
      <c r="CT160" s="230"/>
      <c r="CU160" s="230"/>
      <c r="CV160" s="230"/>
      <c r="CW160" s="230"/>
      <c r="CX160" s="230"/>
      <c r="CZ160" s="233"/>
      <c r="DB160" s="230"/>
      <c r="DC160" s="233"/>
      <c r="DD160" s="233"/>
      <c r="DE160" s="230"/>
      <c r="DF160" s="230"/>
      <c r="DG160" s="230"/>
      <c r="DH160" s="230"/>
      <c r="DI160" s="230"/>
      <c r="DJ160" s="230"/>
      <c r="DK160" s="230"/>
      <c r="DL160" s="230"/>
      <c r="DM160" s="230"/>
      <c r="DN160" s="230"/>
      <c r="DO160" s="230"/>
      <c r="DP160" s="230"/>
      <c r="DR160" s="233"/>
      <c r="DT160" s="230"/>
      <c r="DU160" s="233"/>
      <c r="DV160" s="233"/>
      <c r="DW160" s="230"/>
      <c r="DX160" s="230"/>
      <c r="DY160" s="230"/>
      <c r="DZ160" s="230"/>
      <c r="EA160" s="230"/>
      <c r="EB160" s="230"/>
      <c r="EC160" s="230"/>
      <c r="ED160" s="230"/>
      <c r="EE160" s="230"/>
      <c r="EF160" s="230"/>
      <c r="EG160" s="230"/>
      <c r="EH160" s="230"/>
      <c r="EJ160" s="233"/>
      <c r="EL160" s="230"/>
      <c r="EM160" s="233"/>
      <c r="EN160" s="233"/>
      <c r="EO160" s="230"/>
      <c r="EP160" s="230"/>
      <c r="EQ160" s="230"/>
      <c r="ER160" s="230"/>
      <c r="ES160" s="230"/>
      <c r="ET160" s="230"/>
      <c r="EU160" s="230"/>
      <c r="EV160" s="230"/>
      <c r="EW160" s="230"/>
      <c r="EX160" s="230"/>
      <c r="EY160" s="230"/>
      <c r="EZ160" s="230"/>
      <c r="FB160" s="233"/>
      <c r="FD160" s="230"/>
      <c r="FE160" s="233"/>
      <c r="FF160" s="233"/>
      <c r="FG160" s="230"/>
      <c r="FH160" s="230"/>
      <c r="FI160" s="230"/>
      <c r="FJ160" s="230"/>
      <c r="FK160" s="230"/>
      <c r="FL160" s="230"/>
      <c r="FM160" s="230"/>
      <c r="FN160" s="230"/>
      <c r="FO160" s="230"/>
      <c r="FP160" s="230"/>
      <c r="FQ160" s="230"/>
      <c r="FR160" s="230"/>
      <c r="FT160" s="233"/>
      <c r="FV160" s="230"/>
      <c r="FW160" s="233"/>
      <c r="FX160" s="233"/>
      <c r="FY160" s="230"/>
      <c r="FZ160" s="230"/>
      <c r="GA160" s="230"/>
      <c r="GB160" s="230"/>
      <c r="GC160" s="230"/>
      <c r="GD160" s="230"/>
      <c r="GE160" s="230"/>
      <c r="GF160" s="230"/>
      <c r="GG160" s="230"/>
      <c r="GH160" s="230"/>
      <c r="GI160" s="230"/>
      <c r="GJ160" s="230"/>
      <c r="GL160" s="233"/>
      <c r="GN160" s="230"/>
      <c r="GO160" s="233"/>
      <c r="GP160" s="233"/>
      <c r="GQ160" s="230"/>
      <c r="GR160" s="230"/>
      <c r="GS160" s="230"/>
      <c r="GT160" s="230"/>
      <c r="GU160" s="230"/>
      <c r="GV160" s="230"/>
      <c r="GW160" s="230"/>
      <c r="GX160" s="230"/>
      <c r="GY160" s="230"/>
      <c r="GZ160" s="230"/>
      <c r="HA160" s="230"/>
      <c r="HB160" s="230"/>
      <c r="HD160" s="233"/>
      <c r="HF160" s="230"/>
      <c r="HG160" s="233"/>
      <c r="HH160" s="233"/>
      <c r="HI160" s="230"/>
      <c r="HJ160" s="230"/>
      <c r="HK160" s="230"/>
      <c r="HL160" s="230"/>
      <c r="HM160" s="230"/>
      <c r="HN160" s="230"/>
      <c r="HO160" s="230"/>
      <c r="HP160" s="230"/>
      <c r="HQ160" s="230"/>
      <c r="HR160" s="230"/>
      <c r="HS160" s="230"/>
      <c r="HT160" s="230"/>
      <c r="HV160" s="233"/>
      <c r="HX160" s="230"/>
      <c r="HY160" s="233"/>
      <c r="HZ160" s="233"/>
      <c r="IA160" s="230"/>
      <c r="IB160" s="230"/>
      <c r="IC160" s="230"/>
      <c r="ID160" s="230"/>
      <c r="IE160" s="230"/>
      <c r="IF160" s="230"/>
      <c r="IG160" s="230"/>
      <c r="IH160" s="230"/>
      <c r="II160" s="230"/>
      <c r="IJ160" s="230"/>
      <c r="IK160" s="230"/>
      <c r="IL160" s="230"/>
      <c r="IN160" s="233"/>
      <c r="IP160" s="230"/>
      <c r="IQ160" s="233"/>
      <c r="IR160" s="233"/>
      <c r="IS160" s="230"/>
      <c r="IT160" s="230"/>
      <c r="IU160" s="230"/>
      <c r="IV160" s="230"/>
    </row>
    <row r="161" s="28" customFormat="1" ht="24.75" customHeight="1" spans="1:18">
      <c r="A161" s="204" t="s">
        <v>213</v>
      </c>
      <c r="B161" s="205"/>
      <c r="C161" s="109">
        <f t="shared" si="37"/>
        <v>0</v>
      </c>
      <c r="D161" s="206">
        <v>-1320</v>
      </c>
      <c r="E161" s="109"/>
      <c r="F161" s="207">
        <v>85</v>
      </c>
      <c r="G161" s="207">
        <v>255</v>
      </c>
      <c r="H161" s="207">
        <v>70</v>
      </c>
      <c r="I161" s="207">
        <v>65</v>
      </c>
      <c r="J161" s="207">
        <v>160</v>
      </c>
      <c r="K161" s="207">
        <v>110</v>
      </c>
      <c r="L161" s="207">
        <v>135</v>
      </c>
      <c r="M161" s="207">
        <v>145</v>
      </c>
      <c r="N161" s="207">
        <v>85</v>
      </c>
      <c r="O161" s="207">
        <v>80</v>
      </c>
      <c r="P161" s="207">
        <v>60</v>
      </c>
      <c r="Q161" s="207">
        <v>70</v>
      </c>
      <c r="R161" s="231">
        <f t="shared" si="40"/>
        <v>1320</v>
      </c>
    </row>
    <row r="162" s="28" customFormat="1" ht="24.75" customHeight="1" spans="1:18">
      <c r="A162" s="59" t="s">
        <v>210</v>
      </c>
      <c r="B162" s="60"/>
      <c r="C162" s="61">
        <f t="shared" si="37"/>
        <v>0</v>
      </c>
      <c r="D162" s="62">
        <v>-184</v>
      </c>
      <c r="E162" s="61"/>
      <c r="F162" s="61"/>
      <c r="G162" s="61"/>
      <c r="H162" s="61"/>
      <c r="I162" s="61"/>
      <c r="J162" s="61"/>
      <c r="K162" s="61"/>
      <c r="L162" s="61"/>
      <c r="M162" s="61"/>
      <c r="N162" s="61"/>
      <c r="O162" s="61"/>
      <c r="P162" s="61"/>
      <c r="Q162" s="61">
        <v>184</v>
      </c>
      <c r="R162" s="146">
        <f t="shared" si="40"/>
        <v>184</v>
      </c>
    </row>
    <row r="163" s="30" customFormat="1" ht="24.75" customHeight="1" spans="1:18">
      <c r="A163" s="67" t="s">
        <v>214</v>
      </c>
      <c r="B163" s="68"/>
      <c r="C163" s="69">
        <f t="shared" ref="C163:Q163" si="41">SUM(C164:C165)</f>
        <v>193</v>
      </c>
      <c r="D163" s="70">
        <f t="shared" si="41"/>
        <v>0</v>
      </c>
      <c r="E163" s="69">
        <f t="shared" si="41"/>
        <v>0</v>
      </c>
      <c r="F163" s="69">
        <f t="shared" si="41"/>
        <v>135</v>
      </c>
      <c r="G163" s="69">
        <f t="shared" si="41"/>
        <v>14</v>
      </c>
      <c r="H163" s="69">
        <f t="shared" si="41"/>
        <v>10</v>
      </c>
      <c r="I163" s="69">
        <f t="shared" si="41"/>
        <v>3</v>
      </c>
      <c r="J163" s="69">
        <f t="shared" si="41"/>
        <v>6</v>
      </c>
      <c r="K163" s="69">
        <f t="shared" si="41"/>
        <v>3</v>
      </c>
      <c r="L163" s="69">
        <f t="shared" si="41"/>
        <v>4</v>
      </c>
      <c r="M163" s="69">
        <f t="shared" si="41"/>
        <v>3</v>
      </c>
      <c r="N163" s="69">
        <f t="shared" si="41"/>
        <v>7</v>
      </c>
      <c r="O163" s="69">
        <f t="shared" si="41"/>
        <v>4</v>
      </c>
      <c r="P163" s="69">
        <f t="shared" si="41"/>
        <v>2</v>
      </c>
      <c r="Q163" s="69">
        <f t="shared" si="41"/>
        <v>2</v>
      </c>
      <c r="R163" s="146">
        <f t="shared" si="40"/>
        <v>193</v>
      </c>
    </row>
    <row r="164" s="28" customFormat="1" ht="24.75" customHeight="1" spans="1:18">
      <c r="A164" s="203" t="s">
        <v>212</v>
      </c>
      <c r="B164" s="60"/>
      <c r="C164" s="61">
        <f>SUM(D164:Q164)</f>
        <v>193</v>
      </c>
      <c r="D164" s="62"/>
      <c r="E164" s="61"/>
      <c r="F164" s="61">
        <v>135</v>
      </c>
      <c r="G164" s="61">
        <v>14</v>
      </c>
      <c r="H164" s="61">
        <v>10</v>
      </c>
      <c r="I164" s="61">
        <v>3</v>
      </c>
      <c r="J164" s="61">
        <v>6</v>
      </c>
      <c r="K164" s="61">
        <v>3</v>
      </c>
      <c r="L164" s="61">
        <v>4</v>
      </c>
      <c r="M164" s="61">
        <v>3</v>
      </c>
      <c r="N164" s="61">
        <v>7</v>
      </c>
      <c r="O164" s="61">
        <v>4</v>
      </c>
      <c r="P164" s="61">
        <v>2</v>
      </c>
      <c r="Q164" s="61">
        <v>2</v>
      </c>
      <c r="R164" s="146">
        <f t="shared" si="40"/>
        <v>193</v>
      </c>
    </row>
    <row r="165" s="28" customFormat="1" ht="24.75" customHeight="1" spans="1:18">
      <c r="A165" s="203" t="s">
        <v>215</v>
      </c>
      <c r="B165" s="60"/>
      <c r="C165" s="61"/>
      <c r="D165" s="62"/>
      <c r="E165" s="61"/>
      <c r="F165" s="61"/>
      <c r="G165" s="61"/>
      <c r="H165" s="61"/>
      <c r="I165" s="61"/>
      <c r="J165" s="61"/>
      <c r="K165" s="61"/>
      <c r="L165" s="61"/>
      <c r="M165" s="61"/>
      <c r="N165" s="61"/>
      <c r="O165" s="61"/>
      <c r="P165" s="61"/>
      <c r="Q165" s="61"/>
      <c r="R165" s="146"/>
    </row>
    <row r="166" s="28" customFormat="1" ht="24.75" customHeight="1" spans="1:18">
      <c r="A166" s="59" t="s">
        <v>216</v>
      </c>
      <c r="B166" s="60"/>
      <c r="C166" s="61">
        <f>SUM(D166:Q166)</f>
        <v>47967</v>
      </c>
      <c r="D166" s="62">
        <f t="shared" ref="D166:Q166" si="42">SUM(D167,D185)</f>
        <v>-4511</v>
      </c>
      <c r="E166" s="61">
        <f t="shared" si="42"/>
        <v>0</v>
      </c>
      <c r="F166" s="61">
        <f t="shared" si="42"/>
        <v>16865</v>
      </c>
      <c r="G166" s="61">
        <f t="shared" si="42"/>
        <v>12798</v>
      </c>
      <c r="H166" s="61">
        <f t="shared" si="42"/>
        <v>4027</v>
      </c>
      <c r="I166" s="61">
        <f t="shared" si="42"/>
        <v>1675</v>
      </c>
      <c r="J166" s="61">
        <f t="shared" si="42"/>
        <v>4546</v>
      </c>
      <c r="K166" s="61">
        <f t="shared" si="42"/>
        <v>5926</v>
      </c>
      <c r="L166" s="61">
        <f t="shared" si="42"/>
        <v>1105</v>
      </c>
      <c r="M166" s="61">
        <f t="shared" si="42"/>
        <v>873</v>
      </c>
      <c r="N166" s="61">
        <f t="shared" si="42"/>
        <v>1672</v>
      </c>
      <c r="O166" s="61">
        <f t="shared" si="42"/>
        <v>1816</v>
      </c>
      <c r="P166" s="61">
        <f t="shared" si="42"/>
        <v>622</v>
      </c>
      <c r="Q166" s="61">
        <f t="shared" si="42"/>
        <v>553</v>
      </c>
      <c r="R166" s="146">
        <f>SUM(F166:Q166)</f>
        <v>52478</v>
      </c>
    </row>
    <row r="167" s="42" customFormat="1" ht="24.75" customHeight="1" spans="1:18">
      <c r="A167" s="208" t="s">
        <v>217</v>
      </c>
      <c r="B167" s="209"/>
      <c r="C167" s="71">
        <f t="shared" ref="C167:Q167" si="43">C168+C169</f>
        <v>47608</v>
      </c>
      <c r="D167" s="210">
        <f t="shared" si="43"/>
        <v>-4327</v>
      </c>
      <c r="E167" s="71">
        <f t="shared" si="43"/>
        <v>0</v>
      </c>
      <c r="F167" s="71">
        <f t="shared" si="43"/>
        <v>16665</v>
      </c>
      <c r="G167" s="71">
        <f t="shared" si="43"/>
        <v>12754</v>
      </c>
      <c r="H167" s="71">
        <f t="shared" si="43"/>
        <v>3995</v>
      </c>
      <c r="I167" s="71">
        <f t="shared" si="43"/>
        <v>1653</v>
      </c>
      <c r="J167" s="71">
        <f t="shared" si="43"/>
        <v>4463</v>
      </c>
      <c r="K167" s="71">
        <f t="shared" si="43"/>
        <v>5899</v>
      </c>
      <c r="L167" s="71">
        <f t="shared" si="43"/>
        <v>1089</v>
      </c>
      <c r="M167" s="71">
        <f t="shared" si="43"/>
        <v>819</v>
      </c>
      <c r="N167" s="71">
        <f t="shared" si="43"/>
        <v>1665</v>
      </c>
      <c r="O167" s="71">
        <f t="shared" si="43"/>
        <v>1789</v>
      </c>
      <c r="P167" s="71">
        <f t="shared" si="43"/>
        <v>608</v>
      </c>
      <c r="Q167" s="71">
        <f t="shared" si="43"/>
        <v>536</v>
      </c>
      <c r="R167" s="146">
        <f>SUM(F167:Q167)</f>
        <v>51935</v>
      </c>
    </row>
    <row r="168" s="37" customFormat="1" ht="24.75" customHeight="1" spans="1:18">
      <c r="A168" s="59" t="s">
        <v>218</v>
      </c>
      <c r="B168" s="60"/>
      <c r="C168" s="61">
        <f>SUM(D168:Q168)</f>
        <v>1046</v>
      </c>
      <c r="D168" s="62"/>
      <c r="E168" s="61"/>
      <c r="F168" s="61">
        <v>1046</v>
      </c>
      <c r="G168" s="211"/>
      <c r="H168" s="211"/>
      <c r="I168" s="211"/>
      <c r="J168" s="211"/>
      <c r="K168" s="211"/>
      <c r="L168" s="211"/>
      <c r="M168" s="211"/>
      <c r="N168" s="211"/>
      <c r="O168" s="211"/>
      <c r="P168" s="211"/>
      <c r="Q168" s="211"/>
      <c r="R168" s="146">
        <f>SUM(F168:Q168)</f>
        <v>1046</v>
      </c>
    </row>
    <row r="169" s="43" customFormat="1" ht="24.75" customHeight="1" spans="1:18">
      <c r="A169" s="59" t="s">
        <v>219</v>
      </c>
      <c r="B169" s="60"/>
      <c r="C169" s="61">
        <f t="shared" ref="C169:Q169" si="44">SUM(C170:C183)</f>
        <v>46562</v>
      </c>
      <c r="D169" s="62">
        <f t="shared" si="44"/>
        <v>-4327</v>
      </c>
      <c r="E169" s="61">
        <f t="shared" si="44"/>
        <v>0</v>
      </c>
      <c r="F169" s="61">
        <f t="shared" si="44"/>
        <v>15619</v>
      </c>
      <c r="G169" s="61">
        <f t="shared" si="44"/>
        <v>12754</v>
      </c>
      <c r="H169" s="61">
        <f t="shared" si="44"/>
        <v>3995</v>
      </c>
      <c r="I169" s="61">
        <f t="shared" si="44"/>
        <v>1653</v>
      </c>
      <c r="J169" s="61">
        <f t="shared" si="44"/>
        <v>4463</v>
      </c>
      <c r="K169" s="61">
        <f t="shared" si="44"/>
        <v>5899</v>
      </c>
      <c r="L169" s="61">
        <f t="shared" si="44"/>
        <v>1089</v>
      </c>
      <c r="M169" s="61">
        <f t="shared" si="44"/>
        <v>819</v>
      </c>
      <c r="N169" s="61">
        <f t="shared" si="44"/>
        <v>1665</v>
      </c>
      <c r="O169" s="61">
        <f t="shared" si="44"/>
        <v>1789</v>
      </c>
      <c r="P169" s="61">
        <f t="shared" si="44"/>
        <v>608</v>
      </c>
      <c r="Q169" s="61">
        <f t="shared" si="44"/>
        <v>536</v>
      </c>
      <c r="R169" s="146">
        <f>SUM(F169:Q169)</f>
        <v>50889</v>
      </c>
    </row>
    <row r="170" s="43" customFormat="1" ht="24.75" customHeight="1" spans="1:18">
      <c r="A170" s="212" t="s">
        <v>220</v>
      </c>
      <c r="B170" s="85" t="s">
        <v>221</v>
      </c>
      <c r="C170" s="134">
        <f t="shared" ref="C170:C183" si="45">SUM(D170:Q170)</f>
        <v>11281</v>
      </c>
      <c r="D170" s="128"/>
      <c r="E170" s="129"/>
      <c r="F170" s="129">
        <v>4597</v>
      </c>
      <c r="G170" s="129">
        <v>941</v>
      </c>
      <c r="H170" s="129">
        <v>880</v>
      </c>
      <c r="I170" s="129">
        <v>506</v>
      </c>
      <c r="J170" s="129">
        <v>810</v>
      </c>
      <c r="K170" s="129">
        <v>791</v>
      </c>
      <c r="L170" s="129">
        <v>717</v>
      </c>
      <c r="M170" s="129">
        <v>430</v>
      </c>
      <c r="N170" s="129">
        <v>577</v>
      </c>
      <c r="O170" s="129">
        <v>374</v>
      </c>
      <c r="P170" s="129">
        <v>291</v>
      </c>
      <c r="Q170" s="129">
        <v>367</v>
      </c>
      <c r="R170" s="146">
        <f>SUM(F170:Q170)</f>
        <v>11281</v>
      </c>
    </row>
    <row r="171" s="43" customFormat="1" ht="24.75" customHeight="1" spans="1:18">
      <c r="A171" s="212" t="s">
        <v>222</v>
      </c>
      <c r="B171" s="84" t="s">
        <v>223</v>
      </c>
      <c r="C171" s="134">
        <f t="shared" si="45"/>
        <v>91</v>
      </c>
      <c r="D171" s="128">
        <v>34</v>
      </c>
      <c r="E171" s="129"/>
      <c r="F171" s="129">
        <v>8</v>
      </c>
      <c r="G171" s="129">
        <v>8</v>
      </c>
      <c r="H171" s="129">
        <v>3</v>
      </c>
      <c r="I171" s="129">
        <v>4</v>
      </c>
      <c r="J171" s="129">
        <v>4</v>
      </c>
      <c r="K171" s="129">
        <v>4</v>
      </c>
      <c r="L171" s="129">
        <v>4</v>
      </c>
      <c r="M171" s="129">
        <v>2</v>
      </c>
      <c r="N171" s="129">
        <v>2</v>
      </c>
      <c r="O171" s="129">
        <v>9</v>
      </c>
      <c r="P171" s="129">
        <v>4</v>
      </c>
      <c r="Q171" s="129">
        <v>5</v>
      </c>
      <c r="R171" s="146">
        <f t="shared" ref="R171:R183" si="46">SUM(F171:Q171)</f>
        <v>57</v>
      </c>
    </row>
    <row r="172" s="43" customFormat="1" ht="24.75" customHeight="1" spans="1:18">
      <c r="A172" s="212" t="s">
        <v>224</v>
      </c>
      <c r="B172" s="85" t="s">
        <v>225</v>
      </c>
      <c r="C172" s="134">
        <f t="shared" si="45"/>
        <v>22659</v>
      </c>
      <c r="D172" s="128"/>
      <c r="E172" s="129"/>
      <c r="F172" s="129">
        <v>2690</v>
      </c>
      <c r="G172" s="129">
        <v>11605</v>
      </c>
      <c r="H172" s="129">
        <v>215</v>
      </c>
      <c r="I172" s="129">
        <v>1040</v>
      </c>
      <c r="J172" s="129">
        <v>3501</v>
      </c>
      <c r="K172" s="129">
        <v>1044</v>
      </c>
      <c r="L172" s="129">
        <v>268</v>
      </c>
      <c r="M172" s="129">
        <v>287</v>
      </c>
      <c r="N172" s="129">
        <v>778</v>
      </c>
      <c r="O172" s="129">
        <v>1117</v>
      </c>
      <c r="P172" s="129">
        <v>114</v>
      </c>
      <c r="Q172" s="129"/>
      <c r="R172" s="146">
        <f t="shared" si="46"/>
        <v>22659</v>
      </c>
    </row>
    <row r="173" s="43" customFormat="1" ht="24.75" customHeight="1" spans="1:18">
      <c r="A173" s="212" t="s">
        <v>226</v>
      </c>
      <c r="B173" s="84" t="s">
        <v>227</v>
      </c>
      <c r="C173" s="134">
        <f t="shared" si="45"/>
        <v>11847</v>
      </c>
      <c r="D173" s="128"/>
      <c r="E173" s="129"/>
      <c r="F173" s="129">
        <v>8101</v>
      </c>
      <c r="G173" s="129"/>
      <c r="H173" s="129"/>
      <c r="I173" s="129"/>
      <c r="J173" s="129"/>
      <c r="K173" s="129">
        <v>3746</v>
      </c>
      <c r="L173" s="129"/>
      <c r="M173" s="129"/>
      <c r="N173" s="129"/>
      <c r="O173" s="129"/>
      <c r="P173" s="129"/>
      <c r="Q173" s="129"/>
      <c r="R173" s="146">
        <f t="shared" si="46"/>
        <v>11847</v>
      </c>
    </row>
    <row r="174" s="43" customFormat="1" ht="24.75" customHeight="1" spans="1:18">
      <c r="A174" s="212" t="s">
        <v>228</v>
      </c>
      <c r="B174" s="84" t="s">
        <v>229</v>
      </c>
      <c r="C174" s="134">
        <f t="shared" si="45"/>
        <v>580</v>
      </c>
      <c r="D174" s="128">
        <v>580</v>
      </c>
      <c r="E174" s="129"/>
      <c r="F174" s="129"/>
      <c r="G174" s="129"/>
      <c r="H174" s="129"/>
      <c r="I174" s="129"/>
      <c r="J174" s="129"/>
      <c r="K174" s="129"/>
      <c r="L174" s="129"/>
      <c r="M174" s="129"/>
      <c r="N174" s="129"/>
      <c r="O174" s="129"/>
      <c r="P174" s="129"/>
      <c r="Q174" s="129"/>
      <c r="R174" s="146">
        <f t="shared" si="46"/>
        <v>0</v>
      </c>
    </row>
    <row r="175" s="44" customFormat="1" ht="24.75" customHeight="1" spans="1:18">
      <c r="A175" s="212" t="s">
        <v>230</v>
      </c>
      <c r="B175" s="84" t="s">
        <v>231</v>
      </c>
      <c r="C175" s="134">
        <f t="shared" si="45"/>
        <v>63</v>
      </c>
      <c r="D175" s="87"/>
      <c r="E175" s="88"/>
      <c r="F175" s="88"/>
      <c r="G175" s="88"/>
      <c r="H175" s="88"/>
      <c r="I175" s="88"/>
      <c r="J175" s="88"/>
      <c r="K175" s="88"/>
      <c r="L175" s="88"/>
      <c r="M175" s="88"/>
      <c r="N175" s="88"/>
      <c r="O175" s="88"/>
      <c r="P175" s="88"/>
      <c r="Q175" s="88">
        <v>63</v>
      </c>
      <c r="R175" s="147">
        <f t="shared" si="46"/>
        <v>63</v>
      </c>
    </row>
    <row r="176" s="44" customFormat="1" ht="24.75" customHeight="1" spans="1:18">
      <c r="A176" s="212" t="s">
        <v>232</v>
      </c>
      <c r="B176" s="84" t="s">
        <v>233</v>
      </c>
      <c r="C176" s="134">
        <f t="shared" si="45"/>
        <v>41</v>
      </c>
      <c r="D176" s="87"/>
      <c r="E176" s="88"/>
      <c r="F176" s="88">
        <v>23</v>
      </c>
      <c r="G176" s="88"/>
      <c r="H176" s="88">
        <v>6</v>
      </c>
      <c r="I176" s="88">
        <v>0</v>
      </c>
      <c r="J176" s="88">
        <v>8</v>
      </c>
      <c r="K176" s="88"/>
      <c r="L176" s="88"/>
      <c r="M176" s="88"/>
      <c r="N176" s="88"/>
      <c r="O176" s="88"/>
      <c r="P176" s="88">
        <v>3</v>
      </c>
      <c r="Q176" s="88">
        <v>1</v>
      </c>
      <c r="R176" s="147">
        <f t="shared" si="46"/>
        <v>41</v>
      </c>
    </row>
    <row r="177" s="43" customFormat="1" ht="24.75" customHeight="1" spans="1:18">
      <c r="A177" s="213" t="s">
        <v>234</v>
      </c>
      <c r="B177" s="59" t="s">
        <v>235</v>
      </c>
      <c r="C177" s="61">
        <f t="shared" si="45"/>
        <v>0</v>
      </c>
      <c r="D177" s="128">
        <v>-2100</v>
      </c>
      <c r="E177" s="129"/>
      <c r="F177" s="129"/>
      <c r="G177" s="129"/>
      <c r="H177" s="214">
        <v>2100</v>
      </c>
      <c r="I177" s="129"/>
      <c r="J177" s="129"/>
      <c r="K177" s="129"/>
      <c r="L177" s="129"/>
      <c r="M177" s="129"/>
      <c r="N177" s="129"/>
      <c r="O177" s="129"/>
      <c r="P177" s="129"/>
      <c r="Q177" s="129"/>
      <c r="R177" s="146">
        <f t="shared" si="46"/>
        <v>2100</v>
      </c>
    </row>
    <row r="178" s="43" customFormat="1" ht="24.75" customHeight="1" spans="1:18">
      <c r="A178" s="213" t="s">
        <v>236</v>
      </c>
      <c r="B178" s="59" t="s">
        <v>237</v>
      </c>
      <c r="C178" s="61">
        <f t="shared" si="45"/>
        <v>0</v>
      </c>
      <c r="D178" s="128">
        <v>-500</v>
      </c>
      <c r="E178" s="129"/>
      <c r="F178" s="129"/>
      <c r="G178" s="129"/>
      <c r="H178" s="214">
        <v>500</v>
      </c>
      <c r="I178" s="129"/>
      <c r="J178" s="129"/>
      <c r="K178" s="129"/>
      <c r="L178" s="129"/>
      <c r="M178" s="129"/>
      <c r="N178" s="129"/>
      <c r="O178" s="129"/>
      <c r="P178" s="129"/>
      <c r="Q178" s="129"/>
      <c r="R178" s="146">
        <f t="shared" si="46"/>
        <v>500</v>
      </c>
    </row>
    <row r="179" s="43" customFormat="1" ht="24.75" customHeight="1" spans="1:18">
      <c r="A179" s="203" t="s">
        <v>238</v>
      </c>
      <c r="B179" s="59" t="s">
        <v>239</v>
      </c>
      <c r="C179" s="61">
        <f t="shared" si="45"/>
        <v>0</v>
      </c>
      <c r="D179" s="128">
        <v>-3</v>
      </c>
      <c r="E179" s="129"/>
      <c r="F179" s="129"/>
      <c r="G179" s="129"/>
      <c r="H179" s="129"/>
      <c r="I179" s="214">
        <v>3</v>
      </c>
      <c r="J179" s="129"/>
      <c r="K179" s="129"/>
      <c r="L179" s="129"/>
      <c r="M179" s="129"/>
      <c r="N179" s="129"/>
      <c r="O179" s="129"/>
      <c r="P179" s="129"/>
      <c r="Q179" s="129"/>
      <c r="R179" s="146">
        <f t="shared" si="46"/>
        <v>3</v>
      </c>
    </row>
    <row r="180" s="43" customFormat="1" ht="24.75" customHeight="1" spans="1:18">
      <c r="A180" s="203" t="s">
        <v>240</v>
      </c>
      <c r="B180" s="59" t="s">
        <v>241</v>
      </c>
      <c r="C180" s="61">
        <f t="shared" si="45"/>
        <v>0</v>
      </c>
      <c r="D180" s="128">
        <v>-493</v>
      </c>
      <c r="E180" s="129"/>
      <c r="F180" s="129"/>
      <c r="G180" s="129"/>
      <c r="H180" s="129">
        <v>191</v>
      </c>
      <c r="I180" s="129"/>
      <c r="J180" s="129"/>
      <c r="K180" s="129">
        <v>214</v>
      </c>
      <c r="L180" s="129"/>
      <c r="M180" s="129"/>
      <c r="N180" s="129"/>
      <c r="O180" s="129">
        <v>88</v>
      </c>
      <c r="P180" s="129"/>
      <c r="Q180" s="129"/>
      <c r="R180" s="146">
        <f t="shared" si="46"/>
        <v>493</v>
      </c>
    </row>
    <row r="181" s="43" customFormat="1" ht="24.75" customHeight="1" spans="1:18">
      <c r="A181" s="203" t="s">
        <v>242</v>
      </c>
      <c r="B181" s="59" t="s">
        <v>243</v>
      </c>
      <c r="C181" s="61">
        <f t="shared" si="45"/>
        <v>0</v>
      </c>
      <c r="D181" s="128">
        <v>-405</v>
      </c>
      <c r="E181" s="129"/>
      <c r="F181" s="129"/>
      <c r="G181" s="129"/>
      <c r="H181" s="129"/>
      <c r="I181" s="129"/>
      <c r="J181" s="129"/>
      <c r="K181" s="129"/>
      <c r="L181" s="129"/>
      <c r="M181" s="129"/>
      <c r="N181" s="129">
        <v>208</v>
      </c>
      <c r="O181" s="129">
        <v>101</v>
      </c>
      <c r="P181" s="129">
        <v>96</v>
      </c>
      <c r="Q181" s="129"/>
      <c r="R181" s="146">
        <f t="shared" si="46"/>
        <v>405</v>
      </c>
    </row>
    <row r="182" s="43" customFormat="1" ht="24.75" customHeight="1" spans="1:18">
      <c r="A182" s="203" t="s">
        <v>244</v>
      </c>
      <c r="B182" s="59" t="s">
        <v>245</v>
      </c>
      <c r="C182" s="61">
        <f t="shared" si="45"/>
        <v>0</v>
      </c>
      <c r="D182" s="128">
        <v>-40</v>
      </c>
      <c r="E182" s="129"/>
      <c r="F182" s="129"/>
      <c r="G182" s="129"/>
      <c r="H182" s="129"/>
      <c r="I182" s="129"/>
      <c r="J182" s="214">
        <v>40</v>
      </c>
      <c r="K182" s="129"/>
      <c r="L182" s="129"/>
      <c r="M182" s="129"/>
      <c r="N182" s="129"/>
      <c r="O182" s="129"/>
      <c r="P182" s="129"/>
      <c r="Q182" s="129"/>
      <c r="R182" s="146">
        <f t="shared" si="46"/>
        <v>40</v>
      </c>
    </row>
    <row r="183" s="44" customFormat="1" ht="24.75" customHeight="1" spans="1:18">
      <c r="A183" s="215" t="s">
        <v>246</v>
      </c>
      <c r="B183" s="84" t="s">
        <v>247</v>
      </c>
      <c r="C183" s="134">
        <f t="shared" si="45"/>
        <v>0</v>
      </c>
      <c r="D183" s="87">
        <v>-1400</v>
      </c>
      <c r="E183" s="88"/>
      <c r="F183" s="88">
        <v>200</v>
      </c>
      <c r="G183" s="88">
        <v>200</v>
      </c>
      <c r="H183" s="88">
        <v>100</v>
      </c>
      <c r="I183" s="88">
        <v>100</v>
      </c>
      <c r="J183" s="88">
        <v>100</v>
      </c>
      <c r="K183" s="88">
        <v>100</v>
      </c>
      <c r="L183" s="88">
        <v>100</v>
      </c>
      <c r="M183" s="88">
        <v>100</v>
      </c>
      <c r="N183" s="88">
        <v>100</v>
      </c>
      <c r="O183" s="88">
        <v>100</v>
      </c>
      <c r="P183" s="88">
        <v>100</v>
      </c>
      <c r="Q183" s="88">
        <v>100</v>
      </c>
      <c r="R183" s="147">
        <f t="shared" si="46"/>
        <v>1400</v>
      </c>
    </row>
    <row r="184" s="44" customFormat="1" ht="24.75" customHeight="1" spans="1:18">
      <c r="A184" s="215"/>
      <c r="B184" s="84"/>
      <c r="C184" s="134"/>
      <c r="D184" s="87"/>
      <c r="E184" s="88"/>
      <c r="F184" s="88"/>
      <c r="G184" s="88"/>
      <c r="H184" s="88"/>
      <c r="I184" s="88"/>
      <c r="J184" s="88"/>
      <c r="K184" s="88"/>
      <c r="L184" s="88"/>
      <c r="M184" s="88"/>
      <c r="N184" s="88"/>
      <c r="O184" s="88"/>
      <c r="P184" s="88"/>
      <c r="Q184" s="88"/>
      <c r="R184" s="147"/>
    </row>
    <row r="185" s="43" customFormat="1" ht="24.75" customHeight="1" spans="1:18">
      <c r="A185" s="59" t="s">
        <v>248</v>
      </c>
      <c r="B185" s="59"/>
      <c r="C185" s="61">
        <f>SUM(D185:Q185)</f>
        <v>359</v>
      </c>
      <c r="D185" s="128">
        <f>SUM(D186:D187)</f>
        <v>-184</v>
      </c>
      <c r="E185" s="129">
        <f t="shared" ref="E185:R185" si="47">SUM(E186:E187)</f>
        <v>0</v>
      </c>
      <c r="F185" s="129">
        <f t="shared" si="47"/>
        <v>200</v>
      </c>
      <c r="G185" s="129">
        <f t="shared" si="47"/>
        <v>44</v>
      </c>
      <c r="H185" s="129">
        <f t="shared" si="47"/>
        <v>32</v>
      </c>
      <c r="I185" s="129">
        <f t="shared" si="47"/>
        <v>22</v>
      </c>
      <c r="J185" s="129">
        <f t="shared" si="47"/>
        <v>83</v>
      </c>
      <c r="K185" s="129">
        <f t="shared" si="47"/>
        <v>27</v>
      </c>
      <c r="L185" s="129">
        <f t="shared" si="47"/>
        <v>16</v>
      </c>
      <c r="M185" s="129">
        <f t="shared" si="47"/>
        <v>54</v>
      </c>
      <c r="N185" s="129">
        <f t="shared" si="47"/>
        <v>7</v>
      </c>
      <c r="O185" s="129">
        <f t="shared" si="47"/>
        <v>27</v>
      </c>
      <c r="P185" s="129">
        <f t="shared" si="47"/>
        <v>14</v>
      </c>
      <c r="Q185" s="129">
        <f t="shared" si="47"/>
        <v>17</v>
      </c>
      <c r="R185" s="232">
        <f t="shared" si="47"/>
        <v>543</v>
      </c>
    </row>
    <row r="186" s="39" customFormat="1" ht="24.75" customHeight="1" spans="1:18">
      <c r="A186" s="84" t="s">
        <v>249</v>
      </c>
      <c r="B186" s="85"/>
      <c r="C186" s="88">
        <f>SUM(D186:Q186)</f>
        <v>359</v>
      </c>
      <c r="D186" s="77"/>
      <c r="E186" s="134"/>
      <c r="F186" s="88">
        <v>16</v>
      </c>
      <c r="G186" s="88">
        <v>44</v>
      </c>
      <c r="H186" s="88">
        <v>32</v>
      </c>
      <c r="I186" s="88">
        <v>22</v>
      </c>
      <c r="J186" s="88">
        <v>83</v>
      </c>
      <c r="K186" s="88">
        <v>27</v>
      </c>
      <c r="L186" s="88">
        <v>16</v>
      </c>
      <c r="M186" s="88">
        <v>54</v>
      </c>
      <c r="N186" s="88">
        <v>7</v>
      </c>
      <c r="O186" s="88">
        <v>27</v>
      </c>
      <c r="P186" s="88">
        <v>14</v>
      </c>
      <c r="Q186" s="88">
        <v>17</v>
      </c>
      <c r="R186" s="147">
        <f t="shared" ref="R186:R197" si="48">SUM(F186:Q186)</f>
        <v>359</v>
      </c>
    </row>
    <row r="187" s="43" customFormat="1" ht="24.75" customHeight="1" spans="1:18">
      <c r="A187" s="216" t="s">
        <v>250</v>
      </c>
      <c r="B187" s="59" t="s">
        <v>239</v>
      </c>
      <c r="C187" s="61">
        <f>SUM(D187:Q187)</f>
        <v>0</v>
      </c>
      <c r="D187" s="128">
        <v>-184</v>
      </c>
      <c r="E187" s="129"/>
      <c r="F187" s="214">
        <v>184</v>
      </c>
      <c r="G187" s="129"/>
      <c r="H187" s="129"/>
      <c r="I187" s="129"/>
      <c r="J187" s="129"/>
      <c r="K187" s="129"/>
      <c r="L187" s="129"/>
      <c r="M187" s="129"/>
      <c r="N187" s="129"/>
      <c r="O187" s="129"/>
      <c r="P187" s="129"/>
      <c r="Q187" s="129"/>
      <c r="R187" s="146">
        <f t="shared" si="48"/>
        <v>184</v>
      </c>
    </row>
    <row r="188" s="43" customFormat="1" ht="24.75" customHeight="1" spans="1:18">
      <c r="A188" s="216"/>
      <c r="B188" s="59"/>
      <c r="C188" s="61"/>
      <c r="D188" s="128"/>
      <c r="E188" s="129"/>
      <c r="F188" s="214"/>
      <c r="G188" s="129"/>
      <c r="H188" s="129"/>
      <c r="I188" s="129"/>
      <c r="J188" s="129"/>
      <c r="K188" s="129"/>
      <c r="L188" s="129"/>
      <c r="M188" s="129"/>
      <c r="N188" s="129"/>
      <c r="O188" s="129"/>
      <c r="P188" s="129"/>
      <c r="Q188" s="129"/>
      <c r="R188" s="146"/>
    </row>
    <row r="189" s="28" customFormat="1" ht="24.75" customHeight="1" spans="1:18">
      <c r="A189" s="59" t="s">
        <v>251</v>
      </c>
      <c r="B189" s="60"/>
      <c r="C189" s="129" t="e">
        <f t="shared" ref="C189:C197" si="49">SUM(D189:Q189)</f>
        <v>#VALUE!</v>
      </c>
      <c r="D189" s="62" t="e">
        <f t="shared" ref="D189:Q189" si="50">D4-D166</f>
        <v>#VALUE!</v>
      </c>
      <c r="E189" s="61" t="e">
        <f t="shared" si="50"/>
        <v>#VALUE!</v>
      </c>
      <c r="F189" s="61" t="e">
        <f t="shared" si="50"/>
        <v>#VALUE!</v>
      </c>
      <c r="G189" s="108" t="e">
        <f t="shared" si="50"/>
        <v>#VALUE!</v>
      </c>
      <c r="H189" s="108" t="e">
        <f t="shared" si="50"/>
        <v>#VALUE!</v>
      </c>
      <c r="I189" s="226" t="e">
        <f t="shared" si="50"/>
        <v>#VALUE!</v>
      </c>
      <c r="J189" s="226" t="e">
        <f t="shared" si="50"/>
        <v>#VALUE!</v>
      </c>
      <c r="K189" s="226" t="e">
        <f t="shared" si="50"/>
        <v>#VALUE!</v>
      </c>
      <c r="L189" s="226" t="e">
        <f t="shared" si="50"/>
        <v>#VALUE!</v>
      </c>
      <c r="M189" s="108" t="e">
        <f t="shared" si="50"/>
        <v>#VALUE!</v>
      </c>
      <c r="N189" s="108" t="e">
        <f t="shared" si="50"/>
        <v>#VALUE!</v>
      </c>
      <c r="O189" s="108" t="e">
        <f t="shared" si="50"/>
        <v>#VALUE!</v>
      </c>
      <c r="P189" s="108" t="e">
        <f t="shared" si="50"/>
        <v>#VALUE!</v>
      </c>
      <c r="Q189" s="108" t="e">
        <f t="shared" si="50"/>
        <v>#VALUE!</v>
      </c>
      <c r="R189" s="146" t="e">
        <f t="shared" si="48"/>
        <v>#VALUE!</v>
      </c>
    </row>
    <row r="190" s="28" customFormat="1" ht="24.75" customHeight="1" spans="1:18">
      <c r="A190" s="59"/>
      <c r="B190" s="60"/>
      <c r="C190" s="61"/>
      <c r="D190" s="62"/>
      <c r="E190" s="61">
        <v>38923</v>
      </c>
      <c r="F190" s="61">
        <v>615530</v>
      </c>
      <c r="G190" s="61"/>
      <c r="H190" s="61"/>
      <c r="I190" s="61"/>
      <c r="J190" s="61"/>
      <c r="K190" s="61"/>
      <c r="L190" s="61"/>
      <c r="M190" s="61"/>
      <c r="N190" s="61"/>
      <c r="O190" s="61"/>
      <c r="P190" s="61"/>
      <c r="Q190" s="61"/>
      <c r="R190" s="146">
        <f t="shared" si="48"/>
        <v>615530</v>
      </c>
    </row>
    <row r="191" s="28" customFormat="1" ht="24.75" customHeight="1" spans="1:18">
      <c r="A191" s="59" t="s">
        <v>252</v>
      </c>
      <c r="B191" s="60">
        <v>0</v>
      </c>
      <c r="C191" s="61">
        <f t="shared" si="49"/>
        <v>6163989</v>
      </c>
      <c r="D191" s="217">
        <v>470645</v>
      </c>
      <c r="E191" s="217">
        <v>-46939</v>
      </c>
      <c r="F191" s="218">
        <v>645530</v>
      </c>
      <c r="G191" s="219">
        <v>1033041</v>
      </c>
      <c r="H191" s="219">
        <v>437464</v>
      </c>
      <c r="I191" s="219">
        <v>384727</v>
      </c>
      <c r="J191" s="219">
        <v>669590</v>
      </c>
      <c r="K191" s="219">
        <v>516698</v>
      </c>
      <c r="L191" s="219">
        <v>521890</v>
      </c>
      <c r="M191" s="219">
        <v>320629</v>
      </c>
      <c r="N191" s="219">
        <v>249297</v>
      </c>
      <c r="O191" s="219">
        <v>393388</v>
      </c>
      <c r="P191" s="219">
        <v>283607</v>
      </c>
      <c r="Q191" s="219">
        <v>284422</v>
      </c>
      <c r="R191" s="146">
        <f t="shared" si="48"/>
        <v>5740283</v>
      </c>
    </row>
    <row r="192" s="28" customFormat="1" ht="24.75" customHeight="1" spans="1:18">
      <c r="A192" s="220"/>
      <c r="B192" s="60"/>
      <c r="C192" s="221"/>
      <c r="D192" s="222"/>
      <c r="E192" s="223"/>
      <c r="F192" s="211"/>
      <c r="G192" s="211"/>
      <c r="H192" s="211"/>
      <c r="I192" s="211"/>
      <c r="J192" s="211"/>
      <c r="K192" s="211"/>
      <c r="L192" s="211"/>
      <c r="M192" s="211"/>
      <c r="N192" s="211"/>
      <c r="O192" s="211"/>
      <c r="P192" s="211"/>
      <c r="Q192" s="211"/>
      <c r="R192" s="146"/>
    </row>
    <row r="193" s="28" customFormat="1" ht="24.75" customHeight="1" spans="1:18">
      <c r="A193" s="59" t="s">
        <v>256</v>
      </c>
      <c r="B193" s="60"/>
      <c r="C193" s="61">
        <f t="shared" si="49"/>
        <v>336075</v>
      </c>
      <c r="D193" s="210">
        <v>304579</v>
      </c>
      <c r="E193" s="234">
        <v>-85862</v>
      </c>
      <c r="F193" s="234">
        <v>84337</v>
      </c>
      <c r="G193" s="235">
        <v>38901</v>
      </c>
      <c r="H193" s="235">
        <v>16173</v>
      </c>
      <c r="I193" s="235">
        <v>-6571</v>
      </c>
      <c r="J193" s="235">
        <v>5048</v>
      </c>
      <c r="K193" s="235">
        <v>-37117</v>
      </c>
      <c r="L193" s="235">
        <v>15107</v>
      </c>
      <c r="M193" s="235">
        <v>-153</v>
      </c>
      <c r="N193" s="235">
        <v>6967</v>
      </c>
      <c r="O193" s="235">
        <v>-15579</v>
      </c>
      <c r="P193" s="235">
        <v>-2324</v>
      </c>
      <c r="Q193" s="235">
        <v>12569</v>
      </c>
      <c r="R193" s="146">
        <f t="shared" si="48"/>
        <v>117358</v>
      </c>
    </row>
    <row r="194" s="28" customFormat="1" ht="24.75" customHeight="1" spans="1:18">
      <c r="A194" s="59"/>
      <c r="B194" s="60"/>
      <c r="C194" s="61">
        <f t="shared" si="49"/>
        <v>0</v>
      </c>
      <c r="D194" s="210"/>
      <c r="E194" s="71"/>
      <c r="F194" s="71"/>
      <c r="G194" s="61"/>
      <c r="H194" s="61"/>
      <c r="I194" s="61"/>
      <c r="J194" s="61"/>
      <c r="K194" s="61"/>
      <c r="L194" s="61"/>
      <c r="M194" s="61"/>
      <c r="N194" s="61"/>
      <c r="O194" s="61"/>
      <c r="P194" s="61"/>
      <c r="Q194" s="61"/>
      <c r="R194" s="146">
        <f t="shared" si="48"/>
        <v>0</v>
      </c>
    </row>
    <row r="195" s="28" customFormat="1" ht="24.75" customHeight="1" spans="1:18">
      <c r="A195" s="59" t="s">
        <v>257</v>
      </c>
      <c r="B195" s="60"/>
      <c r="C195" s="61">
        <f t="shared" si="49"/>
        <v>42627</v>
      </c>
      <c r="D195" s="210">
        <f t="shared" ref="D195:Q195" si="51">SUM(D196:D197)</f>
        <v>0</v>
      </c>
      <c r="E195" s="71">
        <f t="shared" si="51"/>
        <v>0</v>
      </c>
      <c r="F195" s="71">
        <f t="shared" si="51"/>
        <v>10814</v>
      </c>
      <c r="G195" s="61">
        <f t="shared" si="51"/>
        <v>12598</v>
      </c>
      <c r="H195" s="61">
        <f t="shared" si="51"/>
        <v>1326</v>
      </c>
      <c r="I195" s="61">
        <f t="shared" si="51"/>
        <v>1575</v>
      </c>
      <c r="J195" s="61">
        <f t="shared" si="51"/>
        <v>4446</v>
      </c>
      <c r="K195" s="61">
        <f t="shared" si="51"/>
        <v>5827</v>
      </c>
      <c r="L195" s="61">
        <f t="shared" si="51"/>
        <v>1005</v>
      </c>
      <c r="M195" s="61">
        <f t="shared" si="51"/>
        <v>773</v>
      </c>
      <c r="N195" s="61">
        <f t="shared" si="51"/>
        <v>1572</v>
      </c>
      <c r="O195" s="61">
        <f t="shared" si="51"/>
        <v>1716</v>
      </c>
      <c r="P195" s="61">
        <f t="shared" si="51"/>
        <v>522</v>
      </c>
      <c r="Q195" s="61">
        <f t="shared" si="51"/>
        <v>453</v>
      </c>
      <c r="R195" s="146">
        <f t="shared" si="48"/>
        <v>42627</v>
      </c>
    </row>
    <row r="196" s="28" customFormat="1" ht="24.75" customHeight="1" spans="1:18">
      <c r="A196" s="59" t="s">
        <v>217</v>
      </c>
      <c r="B196" s="60" t="s">
        <v>258</v>
      </c>
      <c r="C196" s="61">
        <f t="shared" si="49"/>
        <v>42268</v>
      </c>
      <c r="D196" s="210"/>
      <c r="E196" s="71"/>
      <c r="F196" s="71">
        <v>10798</v>
      </c>
      <c r="G196" s="61">
        <v>12554</v>
      </c>
      <c r="H196" s="61">
        <v>1294</v>
      </c>
      <c r="I196" s="61">
        <v>1553</v>
      </c>
      <c r="J196" s="61">
        <v>4363</v>
      </c>
      <c r="K196" s="61">
        <v>5800</v>
      </c>
      <c r="L196" s="61">
        <v>989</v>
      </c>
      <c r="M196" s="61">
        <v>719</v>
      </c>
      <c r="N196" s="61">
        <v>1565</v>
      </c>
      <c r="O196" s="61">
        <v>1689</v>
      </c>
      <c r="P196" s="61">
        <v>508</v>
      </c>
      <c r="Q196" s="61">
        <v>436</v>
      </c>
      <c r="R196" s="146">
        <f t="shared" si="48"/>
        <v>42268</v>
      </c>
    </row>
    <row r="197" s="43" customFormat="1" ht="24.75" customHeight="1" spans="1:18">
      <c r="A197" s="59" t="s">
        <v>259</v>
      </c>
      <c r="B197" s="60"/>
      <c r="C197" s="61">
        <f t="shared" si="49"/>
        <v>359</v>
      </c>
      <c r="D197" s="236"/>
      <c r="E197" s="237"/>
      <c r="F197" s="237">
        <v>16</v>
      </c>
      <c r="G197" s="129">
        <v>44</v>
      </c>
      <c r="H197" s="129">
        <v>32</v>
      </c>
      <c r="I197" s="129">
        <v>22</v>
      </c>
      <c r="J197" s="129">
        <v>83</v>
      </c>
      <c r="K197" s="129">
        <v>27</v>
      </c>
      <c r="L197" s="129">
        <v>16</v>
      </c>
      <c r="M197" s="129">
        <v>54</v>
      </c>
      <c r="N197" s="129">
        <v>7</v>
      </c>
      <c r="O197" s="129">
        <v>27</v>
      </c>
      <c r="P197" s="129">
        <v>14</v>
      </c>
      <c r="Q197" s="129">
        <v>17</v>
      </c>
      <c r="R197" s="146">
        <f t="shared" si="48"/>
        <v>359</v>
      </c>
    </row>
    <row r="198" s="43" customFormat="1" ht="24.75" customHeight="1" spans="1:18">
      <c r="A198" s="59"/>
      <c r="B198" s="59"/>
      <c r="C198" s="61"/>
      <c r="D198" s="238"/>
      <c r="E198" s="237"/>
      <c r="F198" s="237"/>
      <c r="G198" s="129"/>
      <c r="H198" s="129"/>
      <c r="I198" s="129"/>
      <c r="J198" s="129"/>
      <c r="K198" s="129"/>
      <c r="L198" s="129"/>
      <c r="M198" s="129"/>
      <c r="N198" s="129"/>
      <c r="O198" s="129"/>
      <c r="P198" s="129"/>
      <c r="Q198" s="129"/>
      <c r="R198" s="146"/>
    </row>
    <row r="199" s="28" customFormat="1" ht="24.75" customHeight="1" spans="1:18">
      <c r="A199" s="59" t="s">
        <v>260</v>
      </c>
      <c r="B199" s="60"/>
      <c r="C199" s="221" t="e">
        <f t="shared" ref="C199:Q199" si="52">C191-C189-C195</f>
        <v>#VALUE!</v>
      </c>
      <c r="D199" s="234" t="e">
        <f t="shared" si="52"/>
        <v>#VALUE!</v>
      </c>
      <c r="E199" s="234" t="e">
        <f t="shared" si="52"/>
        <v>#VALUE!</v>
      </c>
      <c r="F199" s="234" t="e">
        <f t="shared" si="52"/>
        <v>#VALUE!</v>
      </c>
      <c r="G199" s="221" t="e">
        <f t="shared" si="52"/>
        <v>#VALUE!</v>
      </c>
      <c r="H199" s="221" t="e">
        <f t="shared" si="52"/>
        <v>#VALUE!</v>
      </c>
      <c r="I199" s="221" t="e">
        <f t="shared" si="52"/>
        <v>#VALUE!</v>
      </c>
      <c r="J199" s="221" t="e">
        <f t="shared" si="52"/>
        <v>#VALUE!</v>
      </c>
      <c r="K199" s="221" t="e">
        <f t="shared" si="52"/>
        <v>#VALUE!</v>
      </c>
      <c r="L199" s="221" t="e">
        <f t="shared" si="52"/>
        <v>#VALUE!</v>
      </c>
      <c r="M199" s="221" t="e">
        <f t="shared" si="52"/>
        <v>#VALUE!</v>
      </c>
      <c r="N199" s="221" t="e">
        <f t="shared" si="52"/>
        <v>#VALUE!</v>
      </c>
      <c r="O199" s="221" t="e">
        <f t="shared" si="52"/>
        <v>#VALUE!</v>
      </c>
      <c r="P199" s="221" t="e">
        <f t="shared" si="52"/>
        <v>#VALUE!</v>
      </c>
      <c r="Q199" s="221" t="e">
        <f t="shared" si="52"/>
        <v>#VALUE!</v>
      </c>
      <c r="R199" s="146" t="e">
        <f t="shared" ref="R199:R212" si="53">SUM(F199:Q199)</f>
        <v>#VALUE!</v>
      </c>
    </row>
    <row r="200" s="28" customFormat="1" ht="24.75" customHeight="1" spans="1:18">
      <c r="A200" s="59" t="s">
        <v>271</v>
      </c>
      <c r="B200" s="60"/>
      <c r="C200" s="221" t="e">
        <f t="shared" ref="C200:C208" si="54">SUM(D200:Q200)</f>
        <v>#VALUE!</v>
      </c>
      <c r="D200" s="239" t="e">
        <f t="shared" ref="D200:Q200" si="55">D199-D201</f>
        <v>#VALUE!</v>
      </c>
      <c r="E200" s="239" t="e">
        <f t="shared" si="55"/>
        <v>#VALUE!</v>
      </c>
      <c r="F200" s="239" t="e">
        <f t="shared" si="55"/>
        <v>#VALUE!</v>
      </c>
      <c r="G200" s="223" t="e">
        <f t="shared" si="55"/>
        <v>#VALUE!</v>
      </c>
      <c r="H200" s="223" t="e">
        <f t="shared" si="55"/>
        <v>#VALUE!</v>
      </c>
      <c r="I200" s="223" t="e">
        <f t="shared" si="55"/>
        <v>#VALUE!</v>
      </c>
      <c r="J200" s="223" t="e">
        <f t="shared" si="55"/>
        <v>#VALUE!</v>
      </c>
      <c r="K200" s="223" t="e">
        <f t="shared" si="55"/>
        <v>#VALUE!</v>
      </c>
      <c r="L200" s="223" t="e">
        <f t="shared" si="55"/>
        <v>#VALUE!</v>
      </c>
      <c r="M200" s="223" t="e">
        <f t="shared" si="55"/>
        <v>#VALUE!</v>
      </c>
      <c r="N200" s="223" t="e">
        <f t="shared" si="55"/>
        <v>#VALUE!</v>
      </c>
      <c r="O200" s="223" t="e">
        <f t="shared" si="55"/>
        <v>#VALUE!</v>
      </c>
      <c r="P200" s="223" t="e">
        <f t="shared" si="55"/>
        <v>#VALUE!</v>
      </c>
      <c r="Q200" s="223" t="e">
        <f t="shared" si="55"/>
        <v>#VALUE!</v>
      </c>
      <c r="R200" s="146" t="e">
        <f t="shared" si="53"/>
        <v>#VALUE!</v>
      </c>
    </row>
    <row r="201" s="28" customFormat="1" ht="24.75" customHeight="1" spans="1:18">
      <c r="A201" s="59" t="s">
        <v>272</v>
      </c>
      <c r="B201" s="60"/>
      <c r="C201" s="61">
        <f t="shared" si="54"/>
        <v>336075</v>
      </c>
      <c r="D201" s="210">
        <v>304579</v>
      </c>
      <c r="E201" s="234">
        <v>-85862</v>
      </c>
      <c r="F201" s="234">
        <v>84337</v>
      </c>
      <c r="G201" s="235">
        <v>38901</v>
      </c>
      <c r="H201" s="235">
        <v>16173</v>
      </c>
      <c r="I201" s="235">
        <v>-6571</v>
      </c>
      <c r="J201" s="235">
        <v>5048</v>
      </c>
      <c r="K201" s="235">
        <v>-37117</v>
      </c>
      <c r="L201" s="235">
        <v>15107</v>
      </c>
      <c r="M201" s="235">
        <v>-153</v>
      </c>
      <c r="N201" s="235">
        <v>6967</v>
      </c>
      <c r="O201" s="235">
        <v>-15579</v>
      </c>
      <c r="P201" s="235">
        <v>-2324</v>
      </c>
      <c r="Q201" s="235">
        <v>12569</v>
      </c>
      <c r="R201" s="146"/>
    </row>
    <row r="202" s="28" customFormat="1" ht="24.75" customHeight="1" spans="1:18">
      <c r="A202" s="59"/>
      <c r="B202" s="60"/>
      <c r="C202" s="129"/>
      <c r="D202" s="62"/>
      <c r="E202" s="61"/>
      <c r="F202" s="61"/>
      <c r="G202" s="61"/>
      <c r="H202" s="61"/>
      <c r="I202" s="61"/>
      <c r="J202" s="61"/>
      <c r="K202" s="61"/>
      <c r="L202" s="61"/>
      <c r="M202" s="61"/>
      <c r="N202" s="61"/>
      <c r="O202" s="61"/>
      <c r="P202" s="61"/>
      <c r="Q202" s="61"/>
      <c r="R202" s="146"/>
    </row>
    <row r="203" s="28" customFormat="1" ht="24.75" customHeight="1" spans="1:18">
      <c r="A203" s="59" t="s">
        <v>261</v>
      </c>
      <c r="B203" s="60"/>
      <c r="C203" s="129">
        <f t="shared" ref="C203:Q203" si="56">C204+C210</f>
        <v>1192000</v>
      </c>
      <c r="D203" s="62">
        <f t="shared" si="56"/>
        <v>22000</v>
      </c>
      <c r="E203" s="61">
        <f t="shared" si="56"/>
        <v>0</v>
      </c>
      <c r="F203" s="61">
        <f t="shared" si="56"/>
        <v>269860</v>
      </c>
      <c r="G203" s="61">
        <f t="shared" si="56"/>
        <v>126583</v>
      </c>
      <c r="H203" s="61">
        <f t="shared" si="56"/>
        <v>86837</v>
      </c>
      <c r="I203" s="61">
        <f t="shared" si="56"/>
        <v>64230</v>
      </c>
      <c r="J203" s="61">
        <f t="shared" si="56"/>
        <v>27725</v>
      </c>
      <c r="K203" s="61">
        <f t="shared" si="56"/>
        <v>81030</v>
      </c>
      <c r="L203" s="61">
        <f t="shared" si="56"/>
        <v>214100</v>
      </c>
      <c r="M203" s="61">
        <f t="shared" si="56"/>
        <v>59530</v>
      </c>
      <c r="N203" s="61">
        <f t="shared" si="56"/>
        <v>45505</v>
      </c>
      <c r="O203" s="61">
        <f t="shared" si="56"/>
        <v>54680</v>
      </c>
      <c r="P203" s="61">
        <f t="shared" si="56"/>
        <v>95860</v>
      </c>
      <c r="Q203" s="61">
        <f t="shared" si="56"/>
        <v>44060</v>
      </c>
      <c r="R203" s="146">
        <f t="shared" si="53"/>
        <v>1170000</v>
      </c>
    </row>
    <row r="204" s="28" customFormat="1" ht="24.75" customHeight="1" spans="1:18">
      <c r="A204" s="59" t="s">
        <v>262</v>
      </c>
      <c r="B204" s="60"/>
      <c r="C204" s="129">
        <f t="shared" ref="C204:Q204" si="57">C205+C206</f>
        <v>351000</v>
      </c>
      <c r="D204" s="128">
        <f t="shared" si="57"/>
        <v>22000</v>
      </c>
      <c r="E204" s="129">
        <f t="shared" si="57"/>
        <v>0</v>
      </c>
      <c r="F204" s="129">
        <f t="shared" si="57"/>
        <v>147860</v>
      </c>
      <c r="G204" s="129">
        <f t="shared" si="57"/>
        <v>22583</v>
      </c>
      <c r="H204" s="129">
        <f t="shared" si="57"/>
        <v>19837</v>
      </c>
      <c r="I204" s="129">
        <f t="shared" si="57"/>
        <v>14230</v>
      </c>
      <c r="J204" s="129">
        <f t="shared" si="57"/>
        <v>21725</v>
      </c>
      <c r="K204" s="129">
        <f t="shared" si="57"/>
        <v>18030</v>
      </c>
      <c r="L204" s="129">
        <f t="shared" si="57"/>
        <v>20100</v>
      </c>
      <c r="M204" s="129">
        <f t="shared" si="57"/>
        <v>12530</v>
      </c>
      <c r="N204" s="129">
        <f t="shared" si="57"/>
        <v>19505</v>
      </c>
      <c r="O204" s="129">
        <f t="shared" si="57"/>
        <v>12680</v>
      </c>
      <c r="P204" s="129">
        <f t="shared" si="57"/>
        <v>15860</v>
      </c>
      <c r="Q204" s="129">
        <f t="shared" si="57"/>
        <v>4060</v>
      </c>
      <c r="R204" s="146">
        <f t="shared" si="53"/>
        <v>329000</v>
      </c>
    </row>
    <row r="205" s="28" customFormat="1" ht="24.75" customHeight="1" spans="1:18">
      <c r="A205" s="59" t="s">
        <v>263</v>
      </c>
      <c r="B205" s="60"/>
      <c r="C205" s="129">
        <f t="shared" si="54"/>
        <v>296000</v>
      </c>
      <c r="D205" s="240">
        <v>22000</v>
      </c>
      <c r="E205" s="241"/>
      <c r="F205" s="241">
        <v>139660</v>
      </c>
      <c r="G205" s="241">
        <v>11083</v>
      </c>
      <c r="H205" s="241">
        <v>14737</v>
      </c>
      <c r="I205" s="241">
        <v>10630</v>
      </c>
      <c r="J205" s="241">
        <v>11725</v>
      </c>
      <c r="K205" s="241">
        <v>12830</v>
      </c>
      <c r="L205" s="241">
        <v>17100</v>
      </c>
      <c r="M205" s="241">
        <v>9830</v>
      </c>
      <c r="N205" s="241">
        <v>15505</v>
      </c>
      <c r="O205" s="241">
        <v>10980</v>
      </c>
      <c r="P205" s="241">
        <v>15860</v>
      </c>
      <c r="Q205" s="241">
        <v>4060</v>
      </c>
      <c r="R205" s="146">
        <f t="shared" si="53"/>
        <v>274000</v>
      </c>
    </row>
    <row r="206" s="28" customFormat="1" ht="24.75" customHeight="1" spans="1:18">
      <c r="A206" s="59" t="s">
        <v>264</v>
      </c>
      <c r="B206" s="60"/>
      <c r="C206" s="129">
        <f t="shared" si="54"/>
        <v>55000</v>
      </c>
      <c r="D206" s="242">
        <f t="shared" ref="D206:Q206" si="58">SUM(D207:D208)</f>
        <v>0</v>
      </c>
      <c r="E206" s="241">
        <v>0</v>
      </c>
      <c r="F206" s="241">
        <f t="shared" si="58"/>
        <v>8200</v>
      </c>
      <c r="G206" s="241">
        <f t="shared" si="58"/>
        <v>11500</v>
      </c>
      <c r="H206" s="241">
        <f t="shared" si="58"/>
        <v>5100</v>
      </c>
      <c r="I206" s="241">
        <f t="shared" si="58"/>
        <v>3600</v>
      </c>
      <c r="J206" s="241">
        <f t="shared" si="58"/>
        <v>10000</v>
      </c>
      <c r="K206" s="241">
        <f t="shared" si="58"/>
        <v>5200</v>
      </c>
      <c r="L206" s="241">
        <f t="shared" si="58"/>
        <v>3000</v>
      </c>
      <c r="M206" s="241">
        <f t="shared" si="58"/>
        <v>2700</v>
      </c>
      <c r="N206" s="241">
        <f t="shared" si="58"/>
        <v>4000</v>
      </c>
      <c r="O206" s="241">
        <f t="shared" si="58"/>
        <v>1700</v>
      </c>
      <c r="P206" s="241">
        <f t="shared" si="58"/>
        <v>0</v>
      </c>
      <c r="Q206" s="241">
        <f t="shared" si="58"/>
        <v>0</v>
      </c>
      <c r="R206" s="146">
        <f t="shared" si="53"/>
        <v>55000</v>
      </c>
    </row>
    <row r="207" s="28" customFormat="1" ht="24.75" customHeight="1" spans="1:18">
      <c r="A207" s="243" t="s">
        <v>265</v>
      </c>
      <c r="B207" s="60"/>
      <c r="C207" s="129">
        <f t="shared" si="54"/>
        <v>55000</v>
      </c>
      <c r="D207" s="242"/>
      <c r="E207" s="241">
        <v>0</v>
      </c>
      <c r="F207" s="148">
        <v>8200</v>
      </c>
      <c r="G207" s="148">
        <v>11500</v>
      </c>
      <c r="H207" s="148">
        <v>5100</v>
      </c>
      <c r="I207" s="148">
        <v>3600</v>
      </c>
      <c r="J207" s="148">
        <v>10000</v>
      </c>
      <c r="K207" s="148">
        <v>5200</v>
      </c>
      <c r="L207" s="148">
        <v>3000</v>
      </c>
      <c r="M207" s="148">
        <v>2700</v>
      </c>
      <c r="N207" s="148">
        <v>4000</v>
      </c>
      <c r="O207" s="148">
        <v>1700</v>
      </c>
      <c r="P207" s="148">
        <v>0</v>
      </c>
      <c r="Q207" s="148">
        <v>0</v>
      </c>
      <c r="R207" s="146">
        <f t="shared" si="53"/>
        <v>55000</v>
      </c>
    </row>
    <row r="208" s="28" customFormat="1" ht="24.75" customHeight="1" spans="1:18">
      <c r="A208" s="244" t="s">
        <v>266</v>
      </c>
      <c r="B208" s="60"/>
      <c r="C208" s="129">
        <f t="shared" si="54"/>
        <v>0</v>
      </c>
      <c r="D208" s="242"/>
      <c r="E208" s="241"/>
      <c r="F208" s="241"/>
      <c r="G208" s="241"/>
      <c r="H208" s="241"/>
      <c r="I208" s="241"/>
      <c r="J208" s="241"/>
      <c r="K208" s="241"/>
      <c r="L208" s="241"/>
      <c r="M208" s="241"/>
      <c r="N208" s="241"/>
      <c r="O208" s="241"/>
      <c r="P208" s="241"/>
      <c r="Q208" s="241"/>
      <c r="R208" s="146">
        <f t="shared" si="53"/>
        <v>0</v>
      </c>
    </row>
    <row r="209" s="28" customFormat="1" ht="24.75" customHeight="1" spans="1:18">
      <c r="A209" s="59" t="s">
        <v>267</v>
      </c>
      <c r="B209" s="60"/>
      <c r="C209" s="129"/>
      <c r="D209" s="242"/>
      <c r="E209" s="241"/>
      <c r="F209" s="241"/>
      <c r="G209" s="241"/>
      <c r="H209" s="241"/>
      <c r="I209" s="241"/>
      <c r="J209" s="241"/>
      <c r="K209" s="241"/>
      <c r="L209" s="241"/>
      <c r="M209" s="241"/>
      <c r="N209" s="241"/>
      <c r="O209" s="241"/>
      <c r="P209" s="241"/>
      <c r="Q209" s="241"/>
      <c r="R209" s="146">
        <f t="shared" si="53"/>
        <v>0</v>
      </c>
    </row>
    <row r="210" s="28" customFormat="1" ht="24.75" customHeight="1" spans="1:18">
      <c r="A210" s="59" t="s">
        <v>268</v>
      </c>
      <c r="B210" s="60"/>
      <c r="C210" s="129">
        <f>SUM(D210:Q210)</f>
        <v>841000</v>
      </c>
      <c r="D210" s="62">
        <f t="shared" ref="D210:Q210" si="59">SUM(D211:D212)</f>
        <v>0</v>
      </c>
      <c r="E210" s="61">
        <f t="shared" si="59"/>
        <v>0</v>
      </c>
      <c r="F210" s="61">
        <f t="shared" si="59"/>
        <v>122000</v>
      </c>
      <c r="G210" s="108">
        <f t="shared" si="59"/>
        <v>104000</v>
      </c>
      <c r="H210" s="108">
        <f t="shared" si="59"/>
        <v>67000</v>
      </c>
      <c r="I210" s="108">
        <f t="shared" si="59"/>
        <v>50000</v>
      </c>
      <c r="J210" s="108">
        <f t="shared" si="59"/>
        <v>6000</v>
      </c>
      <c r="K210" s="108">
        <f t="shared" si="59"/>
        <v>63000</v>
      </c>
      <c r="L210" s="108">
        <f t="shared" si="59"/>
        <v>194000</v>
      </c>
      <c r="M210" s="108">
        <f t="shared" si="59"/>
        <v>47000</v>
      </c>
      <c r="N210" s="108">
        <f t="shared" si="59"/>
        <v>26000</v>
      </c>
      <c r="O210" s="108">
        <f t="shared" si="59"/>
        <v>42000</v>
      </c>
      <c r="P210" s="108">
        <f t="shared" si="59"/>
        <v>80000</v>
      </c>
      <c r="Q210" s="108">
        <f t="shared" si="59"/>
        <v>40000</v>
      </c>
      <c r="R210" s="146">
        <f t="shared" si="53"/>
        <v>841000</v>
      </c>
    </row>
    <row r="211" s="28" customFormat="1" ht="24.75" customHeight="1" spans="1:18">
      <c r="A211" s="59" t="s">
        <v>269</v>
      </c>
      <c r="B211" s="60"/>
      <c r="C211" s="129">
        <f>SUM(D211:Q211)</f>
        <v>815000</v>
      </c>
      <c r="D211" s="62"/>
      <c r="E211" s="61"/>
      <c r="F211" s="148">
        <v>96000</v>
      </c>
      <c r="G211" s="148">
        <v>104000</v>
      </c>
      <c r="H211" s="148">
        <v>67000</v>
      </c>
      <c r="I211" s="148">
        <v>50000</v>
      </c>
      <c r="J211" s="148">
        <v>6000</v>
      </c>
      <c r="K211" s="148">
        <v>63000</v>
      </c>
      <c r="L211" s="148">
        <v>194000</v>
      </c>
      <c r="M211" s="148">
        <v>47000</v>
      </c>
      <c r="N211" s="148">
        <v>26000</v>
      </c>
      <c r="O211" s="148">
        <v>42000</v>
      </c>
      <c r="P211" s="148">
        <v>80000</v>
      </c>
      <c r="Q211" s="148">
        <v>40000</v>
      </c>
      <c r="R211" s="146">
        <f t="shared" si="53"/>
        <v>815000</v>
      </c>
    </row>
    <row r="212" s="28" customFormat="1" ht="24.75" customHeight="1" spans="1:18">
      <c r="A212" s="59" t="s">
        <v>270</v>
      </c>
      <c r="B212" s="245"/>
      <c r="C212" s="129">
        <f>SUM(D212:Q212)</f>
        <v>26000</v>
      </c>
      <c r="D212" s="62"/>
      <c r="E212" s="61"/>
      <c r="F212" s="148">
        <v>26000</v>
      </c>
      <c r="G212" s="108"/>
      <c r="H212" s="108"/>
      <c r="I212" s="108"/>
      <c r="J212" s="108"/>
      <c r="K212" s="108"/>
      <c r="L212" s="108"/>
      <c r="M212" s="108"/>
      <c r="N212" s="108"/>
      <c r="O212" s="108"/>
      <c r="P212" s="108"/>
      <c r="Q212" s="108"/>
      <c r="R212" s="146">
        <f t="shared" si="53"/>
        <v>26000</v>
      </c>
    </row>
    <row r="213" ht="23.25" customHeight="1"/>
    <row r="214" ht="23.25" customHeight="1"/>
    <row r="215" ht="23.25" customHeight="1"/>
    <row r="216" ht="23.25" customHeight="1"/>
    <row r="217" ht="23.25" customHeight="1"/>
    <row r="218" ht="23.25" customHeight="1"/>
    <row r="219" ht="23.25" customHeight="1"/>
  </sheetData>
  <mergeCells count="4">
    <mergeCell ref="A1:R1"/>
    <mergeCell ref="B2:C2"/>
    <mergeCell ref="D2:H2"/>
    <mergeCell ref="L2:Q2"/>
  </mergeCells>
  <pageMargins left="0.27" right="0.17" top="0.38" bottom="0.42" header="0.3" footer="0.3"/>
  <pageSetup paperSize="8"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9"/>
  <sheetViews>
    <sheetView workbookViewId="0">
      <pane xSplit="8" ySplit="12" topLeftCell="I196" activePane="bottomRight" state="frozen"/>
      <selection/>
      <selection pane="topRight"/>
      <selection pane="bottomLeft"/>
      <selection pane="bottomRight" activeCell="A207" sqref="A207"/>
    </sheetView>
  </sheetViews>
  <sheetFormatPr defaultColWidth="9" defaultRowHeight="15.75"/>
  <cols>
    <col min="1" max="1" width="28.375" style="45" customWidth="1"/>
    <col min="2" max="2" width="15.625" style="45" customWidth="1"/>
    <col min="3" max="3" width="12.375" style="46" customWidth="1"/>
    <col min="4" max="4" width="11.875" style="47" customWidth="1"/>
    <col min="5" max="6" width="10.625" style="46" customWidth="1"/>
    <col min="7" max="7" width="11.5" style="48" customWidth="1"/>
    <col min="8" max="17" width="10.625" style="48" customWidth="1"/>
    <col min="18" max="18" width="7" style="49" hidden="1" customWidth="1"/>
    <col min="19" max="16384" width="9" style="50"/>
  </cols>
  <sheetData>
    <row r="1" ht="33" customHeight="1" spans="1:18">
      <c r="A1" s="51" t="s">
        <v>0</v>
      </c>
      <c r="B1" s="51"/>
      <c r="C1" s="51"/>
      <c r="D1" s="51"/>
      <c r="E1" s="51"/>
      <c r="F1" s="51"/>
      <c r="G1" s="51"/>
      <c r="H1" s="51"/>
      <c r="I1" s="51"/>
      <c r="J1" s="51"/>
      <c r="K1" s="51"/>
      <c r="L1" s="51"/>
      <c r="M1" s="51"/>
      <c r="N1" s="51"/>
      <c r="O1" s="51"/>
      <c r="P1" s="51"/>
      <c r="Q1" s="51"/>
      <c r="R1" s="51"/>
    </row>
    <row r="2" ht="22.5" customHeight="1" spans="1:17">
      <c r="A2" s="52"/>
      <c r="B2" s="53"/>
      <c r="C2" s="53"/>
      <c r="D2" s="54" t="s">
        <v>1</v>
      </c>
      <c r="E2" s="54"/>
      <c r="F2" s="54"/>
      <c r="G2" s="54"/>
      <c r="H2" s="54"/>
      <c r="I2" s="46"/>
      <c r="J2" s="46"/>
      <c r="K2" s="46"/>
      <c r="L2" s="132" t="s">
        <v>2</v>
      </c>
      <c r="M2" s="133"/>
      <c r="N2" s="133"/>
      <c r="O2" s="133"/>
      <c r="P2" s="133"/>
      <c r="Q2" s="133"/>
    </row>
    <row r="3" s="27" customFormat="1" ht="27" spans="1:18">
      <c r="A3" s="55" t="s">
        <v>3</v>
      </c>
      <c r="B3" s="56" t="s">
        <v>4</v>
      </c>
      <c r="C3" s="57" t="s">
        <v>5</v>
      </c>
      <c r="D3" s="58" t="s">
        <v>6</v>
      </c>
      <c r="E3" s="57" t="s">
        <v>7</v>
      </c>
      <c r="F3" s="57" t="s">
        <v>8</v>
      </c>
      <c r="G3" s="57" t="s">
        <v>9</v>
      </c>
      <c r="H3" s="57" t="s">
        <v>10</v>
      </c>
      <c r="I3" s="57" t="s">
        <v>11</v>
      </c>
      <c r="J3" s="57" t="s">
        <v>12</v>
      </c>
      <c r="K3" s="57" t="s">
        <v>13</v>
      </c>
      <c r="L3" s="57" t="s">
        <v>14</v>
      </c>
      <c r="M3" s="57" t="s">
        <v>15</v>
      </c>
      <c r="N3" s="57" t="s">
        <v>16</v>
      </c>
      <c r="O3" s="57" t="s">
        <v>17</v>
      </c>
      <c r="P3" s="57" t="s">
        <v>18</v>
      </c>
      <c r="Q3" s="57" t="s">
        <v>19</v>
      </c>
      <c r="R3" s="145" t="s">
        <v>20</v>
      </c>
    </row>
    <row r="4" s="28" customFormat="1" ht="24.75" customHeight="1" spans="1:18">
      <c r="A4" s="59" t="s">
        <v>21</v>
      </c>
      <c r="B4" s="60"/>
      <c r="C4" s="61" t="e">
        <f t="shared" ref="C4:C11" si="0">SUM(D4:Q4)</f>
        <v>#VALUE!</v>
      </c>
      <c r="D4" s="62" t="e">
        <f t="shared" ref="D4:Q4" si="1">D5+D159+D163</f>
        <v>#VALUE!</v>
      </c>
      <c r="E4" s="61" t="e">
        <f t="shared" si="1"/>
        <v>#VALUE!</v>
      </c>
      <c r="F4" s="61" t="e">
        <f t="shared" si="1"/>
        <v>#VALUE!</v>
      </c>
      <c r="G4" s="61" t="e">
        <f t="shared" si="1"/>
        <v>#VALUE!</v>
      </c>
      <c r="H4" s="61" t="e">
        <f t="shared" si="1"/>
        <v>#VALUE!</v>
      </c>
      <c r="I4" s="61" t="e">
        <f t="shared" si="1"/>
        <v>#VALUE!</v>
      </c>
      <c r="J4" s="61" t="e">
        <f t="shared" si="1"/>
        <v>#VALUE!</v>
      </c>
      <c r="K4" s="61" t="e">
        <f t="shared" si="1"/>
        <v>#VALUE!</v>
      </c>
      <c r="L4" s="61" t="e">
        <f t="shared" si="1"/>
        <v>#VALUE!</v>
      </c>
      <c r="M4" s="61" t="e">
        <f t="shared" si="1"/>
        <v>#VALUE!</v>
      </c>
      <c r="N4" s="61" t="e">
        <f t="shared" si="1"/>
        <v>#VALUE!</v>
      </c>
      <c r="O4" s="61" t="e">
        <f t="shared" si="1"/>
        <v>#VALUE!</v>
      </c>
      <c r="P4" s="61" t="e">
        <f t="shared" si="1"/>
        <v>#VALUE!</v>
      </c>
      <c r="Q4" s="61" t="e">
        <f t="shared" si="1"/>
        <v>#VALUE!</v>
      </c>
      <c r="R4" s="146" t="e">
        <f t="shared" ref="R4:R32" si="2">SUM(F4:Q4)</f>
        <v>#VALUE!</v>
      </c>
    </row>
    <row r="5" s="29" customFormat="1" ht="24.75" customHeight="1" spans="1:18">
      <c r="A5" s="63" t="s">
        <v>22</v>
      </c>
      <c r="B5" s="64"/>
      <c r="C5" s="65" t="e">
        <f t="shared" ref="C5:Q5" si="3">C6+C13+C154</f>
        <v>#VALUE!</v>
      </c>
      <c r="D5" s="66" t="e">
        <f t="shared" si="3"/>
        <v>#VALUE!</v>
      </c>
      <c r="E5" s="65" t="e">
        <f t="shared" si="3"/>
        <v>#VALUE!</v>
      </c>
      <c r="F5" s="65" t="e">
        <f t="shared" si="3"/>
        <v>#VALUE!</v>
      </c>
      <c r="G5" s="65" t="e">
        <f t="shared" si="3"/>
        <v>#VALUE!</v>
      </c>
      <c r="H5" s="65" t="e">
        <f t="shared" si="3"/>
        <v>#VALUE!</v>
      </c>
      <c r="I5" s="65" t="e">
        <f t="shared" si="3"/>
        <v>#VALUE!</v>
      </c>
      <c r="J5" s="65" t="e">
        <f t="shared" si="3"/>
        <v>#VALUE!</v>
      </c>
      <c r="K5" s="65" t="e">
        <f t="shared" si="3"/>
        <v>#VALUE!</v>
      </c>
      <c r="L5" s="65" t="e">
        <f t="shared" si="3"/>
        <v>#VALUE!</v>
      </c>
      <c r="M5" s="65" t="e">
        <f t="shared" si="3"/>
        <v>#VALUE!</v>
      </c>
      <c r="N5" s="65" t="e">
        <f t="shared" si="3"/>
        <v>#VALUE!</v>
      </c>
      <c r="O5" s="65" t="e">
        <f t="shared" si="3"/>
        <v>#VALUE!</v>
      </c>
      <c r="P5" s="65" t="e">
        <f t="shared" si="3"/>
        <v>#VALUE!</v>
      </c>
      <c r="Q5" s="65" t="e">
        <f t="shared" si="3"/>
        <v>#VALUE!</v>
      </c>
      <c r="R5" s="146" t="e">
        <f t="shared" si="2"/>
        <v>#VALUE!</v>
      </c>
    </row>
    <row r="6" s="30" customFormat="1" ht="24.75" customHeight="1" spans="1:18">
      <c r="A6" s="67" t="s">
        <v>23</v>
      </c>
      <c r="B6" s="68"/>
      <c r="C6" s="69">
        <f t="shared" si="0"/>
        <v>37437</v>
      </c>
      <c r="D6" s="70">
        <f t="shared" ref="D6:Q6" si="4">SUM(D7:D11)</f>
        <v>10026</v>
      </c>
      <c r="E6" s="69">
        <f t="shared" si="4"/>
        <v>0</v>
      </c>
      <c r="F6" s="69">
        <f t="shared" si="4"/>
        <v>10479</v>
      </c>
      <c r="G6" s="69">
        <f t="shared" si="4"/>
        <v>2306</v>
      </c>
      <c r="H6" s="69">
        <f t="shared" si="4"/>
        <v>1521</v>
      </c>
      <c r="I6" s="69">
        <f t="shared" si="4"/>
        <v>865</v>
      </c>
      <c r="J6" s="69">
        <f t="shared" si="4"/>
        <v>1558</v>
      </c>
      <c r="K6" s="69">
        <f t="shared" si="4"/>
        <v>1281</v>
      </c>
      <c r="L6" s="69">
        <f t="shared" si="4"/>
        <v>2087</v>
      </c>
      <c r="M6" s="69">
        <f t="shared" si="4"/>
        <v>1820</v>
      </c>
      <c r="N6" s="69">
        <f t="shared" si="4"/>
        <v>1539</v>
      </c>
      <c r="O6" s="69">
        <f t="shared" si="4"/>
        <v>814</v>
      </c>
      <c r="P6" s="69">
        <f t="shared" si="4"/>
        <v>2693</v>
      </c>
      <c r="Q6" s="69">
        <f t="shared" si="4"/>
        <v>448</v>
      </c>
      <c r="R6" s="146">
        <f t="shared" si="2"/>
        <v>27411</v>
      </c>
    </row>
    <row r="7" s="31" customFormat="1" ht="24.75" customHeight="1" spans="1:18">
      <c r="A7" s="59" t="s">
        <v>24</v>
      </c>
      <c r="B7" s="60" t="s">
        <v>25</v>
      </c>
      <c r="C7" s="71">
        <f t="shared" si="0"/>
        <v>3305</v>
      </c>
      <c r="D7" s="72">
        <v>-895</v>
      </c>
      <c r="E7" s="73"/>
      <c r="F7" s="74">
        <v>1135</v>
      </c>
      <c r="G7" s="74">
        <v>618</v>
      </c>
      <c r="H7" s="74">
        <v>162</v>
      </c>
      <c r="I7" s="74">
        <v>147</v>
      </c>
      <c r="J7" s="74">
        <v>385</v>
      </c>
      <c r="K7" s="74">
        <v>155</v>
      </c>
      <c r="L7" s="74">
        <v>264</v>
      </c>
      <c r="M7" s="74">
        <v>547</v>
      </c>
      <c r="N7" s="74">
        <v>547</v>
      </c>
      <c r="O7" s="74">
        <v>117</v>
      </c>
      <c r="P7" s="74">
        <v>86</v>
      </c>
      <c r="Q7" s="74">
        <v>37</v>
      </c>
      <c r="R7" s="146">
        <f t="shared" si="2"/>
        <v>4200</v>
      </c>
    </row>
    <row r="8" s="31" customFormat="1" ht="24.75" customHeight="1" spans="1:18">
      <c r="A8" s="59" t="s">
        <v>26</v>
      </c>
      <c r="B8" s="60" t="s">
        <v>27</v>
      </c>
      <c r="C8" s="71">
        <f t="shared" si="0"/>
        <v>8467</v>
      </c>
      <c r="D8" s="62"/>
      <c r="E8" s="73"/>
      <c r="F8" s="74">
        <v>2272</v>
      </c>
      <c r="G8" s="74">
        <v>585</v>
      </c>
      <c r="H8" s="74">
        <v>784</v>
      </c>
      <c r="I8" s="74">
        <v>503</v>
      </c>
      <c r="J8" s="74">
        <v>458</v>
      </c>
      <c r="K8" s="74">
        <v>512</v>
      </c>
      <c r="L8" s="74">
        <v>781</v>
      </c>
      <c r="M8" s="74">
        <v>565</v>
      </c>
      <c r="N8" s="74">
        <v>759</v>
      </c>
      <c r="O8" s="74">
        <v>465</v>
      </c>
      <c r="P8" s="74">
        <v>407</v>
      </c>
      <c r="Q8" s="74">
        <v>376</v>
      </c>
      <c r="R8" s="146">
        <f t="shared" si="2"/>
        <v>8467</v>
      </c>
    </row>
    <row r="9" s="31" customFormat="1" ht="24.75" customHeight="1" spans="1:18">
      <c r="A9" s="59" t="s">
        <v>28</v>
      </c>
      <c r="B9" s="60" t="s">
        <v>29</v>
      </c>
      <c r="C9" s="71">
        <f t="shared" si="0"/>
        <v>1338</v>
      </c>
      <c r="D9" s="72">
        <v>390</v>
      </c>
      <c r="E9" s="75"/>
      <c r="F9" s="74">
        <v>918</v>
      </c>
      <c r="G9" s="74">
        <v>1</v>
      </c>
      <c r="H9" s="74">
        <v>2</v>
      </c>
      <c r="I9" s="74">
        <v>1</v>
      </c>
      <c r="J9" s="74">
        <v>5</v>
      </c>
      <c r="K9" s="74">
        <v>1</v>
      </c>
      <c r="L9" s="74">
        <v>2</v>
      </c>
      <c r="M9" s="74">
        <v>14</v>
      </c>
      <c r="N9" s="74">
        <v>0</v>
      </c>
      <c r="O9" s="74">
        <v>0</v>
      </c>
      <c r="P9" s="74">
        <v>1</v>
      </c>
      <c r="Q9" s="74">
        <v>3</v>
      </c>
      <c r="R9" s="146">
        <f t="shared" si="2"/>
        <v>948</v>
      </c>
    </row>
    <row r="10" s="31" customFormat="1" ht="24.75" customHeight="1" spans="1:18">
      <c r="A10" s="59" t="s">
        <v>30</v>
      </c>
      <c r="B10" s="60" t="s">
        <v>31</v>
      </c>
      <c r="C10" s="71">
        <f t="shared" si="0"/>
        <v>1527</v>
      </c>
      <c r="D10" s="76"/>
      <c r="E10" s="75"/>
      <c r="F10" s="74"/>
      <c r="G10" s="74">
        <v>5</v>
      </c>
      <c r="H10" s="74">
        <v>42</v>
      </c>
      <c r="I10" s="74"/>
      <c r="J10" s="74"/>
      <c r="K10" s="74">
        <v>108</v>
      </c>
      <c r="L10" s="74">
        <v>851</v>
      </c>
      <c r="M10" s="74">
        <v>453</v>
      </c>
      <c r="N10" s="74"/>
      <c r="O10" s="74">
        <v>11</v>
      </c>
      <c r="P10" s="74">
        <v>57</v>
      </c>
      <c r="Q10" s="74"/>
      <c r="R10" s="146">
        <f t="shared" si="2"/>
        <v>1527</v>
      </c>
    </row>
    <row r="11" s="28" customFormat="1" ht="24.75" customHeight="1" spans="1:18">
      <c r="A11" s="59" t="s">
        <v>32</v>
      </c>
      <c r="B11" s="60"/>
      <c r="C11" s="71">
        <f t="shared" si="0"/>
        <v>22800</v>
      </c>
      <c r="D11" s="77">
        <v>10531</v>
      </c>
      <c r="E11" s="61"/>
      <c r="F11" s="61">
        <v>6154</v>
      </c>
      <c r="G11" s="61">
        <v>1097</v>
      </c>
      <c r="H11" s="61">
        <v>531</v>
      </c>
      <c r="I11" s="61">
        <v>214</v>
      </c>
      <c r="J11" s="61">
        <v>710</v>
      </c>
      <c r="K11" s="61">
        <v>505</v>
      </c>
      <c r="L11" s="61">
        <v>189</v>
      </c>
      <c r="M11" s="61">
        <v>241</v>
      </c>
      <c r="N11" s="61">
        <v>233</v>
      </c>
      <c r="O11" s="61">
        <v>221</v>
      </c>
      <c r="P11" s="134">
        <v>2142</v>
      </c>
      <c r="Q11" s="61">
        <v>32</v>
      </c>
      <c r="R11" s="146">
        <f t="shared" si="2"/>
        <v>12269</v>
      </c>
    </row>
    <row r="12" s="28" customFormat="1" ht="24.75" customHeight="1" spans="1:18">
      <c r="A12" s="59"/>
      <c r="B12" s="59"/>
      <c r="C12" s="61"/>
      <c r="D12" s="62"/>
      <c r="E12" s="61"/>
      <c r="F12" s="61"/>
      <c r="G12" s="61"/>
      <c r="H12" s="61"/>
      <c r="I12" s="61"/>
      <c r="J12" s="61"/>
      <c r="K12" s="61"/>
      <c r="L12" s="61"/>
      <c r="M12" s="61"/>
      <c r="N12" s="61"/>
      <c r="O12" s="61"/>
      <c r="P12" s="61"/>
      <c r="Q12" s="61"/>
      <c r="R12" s="146">
        <f t="shared" si="2"/>
        <v>0</v>
      </c>
    </row>
    <row r="13" s="30" customFormat="1" ht="24.75" customHeight="1" spans="1:18">
      <c r="A13" s="67" t="s">
        <v>33</v>
      </c>
      <c r="B13" s="68"/>
      <c r="C13" s="69" t="e">
        <f t="shared" ref="C13:Q13" si="5">#VALUE!</f>
        <v>#VALUE!</v>
      </c>
      <c r="D13" s="70" t="e">
        <f t="shared" si="5"/>
        <v>#VALUE!</v>
      </c>
      <c r="E13" s="69" t="e">
        <f t="shared" si="5"/>
        <v>#VALUE!</v>
      </c>
      <c r="F13" s="69" t="e">
        <f t="shared" si="5"/>
        <v>#VALUE!</v>
      </c>
      <c r="G13" s="69" t="e">
        <f t="shared" si="5"/>
        <v>#VALUE!</v>
      </c>
      <c r="H13" s="69" t="e">
        <f t="shared" si="5"/>
        <v>#VALUE!</v>
      </c>
      <c r="I13" s="69" t="e">
        <f t="shared" si="5"/>
        <v>#VALUE!</v>
      </c>
      <c r="J13" s="69" t="e">
        <f t="shared" si="5"/>
        <v>#VALUE!</v>
      </c>
      <c r="K13" s="69" t="e">
        <f t="shared" si="5"/>
        <v>#VALUE!</v>
      </c>
      <c r="L13" s="69" t="e">
        <f t="shared" si="5"/>
        <v>#VALUE!</v>
      </c>
      <c r="M13" s="69" t="e">
        <f t="shared" si="5"/>
        <v>#VALUE!</v>
      </c>
      <c r="N13" s="69" t="e">
        <f t="shared" si="5"/>
        <v>#VALUE!</v>
      </c>
      <c r="O13" s="69" t="e">
        <f t="shared" si="5"/>
        <v>#VALUE!</v>
      </c>
      <c r="P13" s="69" t="e">
        <f t="shared" si="5"/>
        <v>#VALUE!</v>
      </c>
      <c r="Q13" s="69" t="e">
        <f t="shared" si="5"/>
        <v>#VALUE!</v>
      </c>
      <c r="R13" s="146" t="e">
        <f t="shared" si="2"/>
        <v>#VALUE!</v>
      </c>
    </row>
    <row r="14" s="30" customFormat="1" ht="24.75" customHeight="1" spans="1:18">
      <c r="A14" s="67" t="s">
        <v>34</v>
      </c>
      <c r="B14" s="68"/>
      <c r="C14" s="69">
        <f t="shared" ref="C14:Q14" si="6">SUM(C15:C20)</f>
        <v>58046</v>
      </c>
      <c r="D14" s="70">
        <f t="shared" si="6"/>
        <v>12695</v>
      </c>
      <c r="E14" s="69">
        <f t="shared" si="6"/>
        <v>0</v>
      </c>
      <c r="F14" s="69">
        <f t="shared" si="6"/>
        <v>2536</v>
      </c>
      <c r="G14" s="69">
        <f t="shared" si="6"/>
        <v>6208</v>
      </c>
      <c r="H14" s="69">
        <f t="shared" si="6"/>
        <v>3771</v>
      </c>
      <c r="I14" s="69">
        <f t="shared" si="6"/>
        <v>5427</v>
      </c>
      <c r="J14" s="69">
        <f t="shared" si="6"/>
        <v>4725</v>
      </c>
      <c r="K14" s="69">
        <f t="shared" si="6"/>
        <v>4679</v>
      </c>
      <c r="L14" s="69">
        <f t="shared" si="6"/>
        <v>3367</v>
      </c>
      <c r="M14" s="69">
        <f t="shared" si="6"/>
        <v>2876</v>
      </c>
      <c r="N14" s="69">
        <f t="shared" si="6"/>
        <v>2037</v>
      </c>
      <c r="O14" s="69">
        <f t="shared" si="6"/>
        <v>3364</v>
      </c>
      <c r="P14" s="69">
        <f t="shared" si="6"/>
        <v>3987</v>
      </c>
      <c r="Q14" s="69">
        <f t="shared" si="6"/>
        <v>2374</v>
      </c>
      <c r="R14" s="146">
        <f t="shared" si="2"/>
        <v>45351</v>
      </c>
    </row>
    <row r="15" s="28" customFormat="1" ht="24.75" customHeight="1" spans="1:18">
      <c r="A15" s="78" t="s">
        <v>35</v>
      </c>
      <c r="B15" s="60"/>
      <c r="C15" s="71">
        <f t="shared" ref="C15:C20" si="7">SUM(D15:Q15)</f>
        <v>38073</v>
      </c>
      <c r="D15" s="79">
        <v>7626</v>
      </c>
      <c r="E15" s="61"/>
      <c r="F15" s="80">
        <v>0</v>
      </c>
      <c r="G15" s="80">
        <v>4319</v>
      </c>
      <c r="H15" s="80">
        <v>2688</v>
      </c>
      <c r="I15" s="80">
        <v>4430</v>
      </c>
      <c r="J15" s="80">
        <v>3196</v>
      </c>
      <c r="K15" s="80">
        <v>3810</v>
      </c>
      <c r="L15" s="80">
        <v>2041</v>
      </c>
      <c r="M15" s="80">
        <v>1915</v>
      </c>
      <c r="N15" s="80">
        <v>414</v>
      </c>
      <c r="O15" s="80">
        <v>2553</v>
      </c>
      <c r="P15" s="80">
        <v>3188</v>
      </c>
      <c r="Q15" s="80">
        <v>1893</v>
      </c>
      <c r="R15" s="146">
        <f t="shared" si="2"/>
        <v>30447</v>
      </c>
    </row>
    <row r="16" s="28" customFormat="1" ht="24.75" customHeight="1" spans="1:18">
      <c r="A16" s="78" t="s">
        <v>36</v>
      </c>
      <c r="B16" s="81" t="s">
        <v>37</v>
      </c>
      <c r="C16" s="71">
        <f t="shared" si="7"/>
        <v>10840</v>
      </c>
      <c r="D16" s="79">
        <v>1029</v>
      </c>
      <c r="E16" s="61"/>
      <c r="F16" s="80">
        <v>2123</v>
      </c>
      <c r="G16" s="80">
        <v>1346</v>
      </c>
      <c r="H16" s="80">
        <v>756</v>
      </c>
      <c r="I16" s="80">
        <v>634</v>
      </c>
      <c r="J16" s="80">
        <v>1056</v>
      </c>
      <c r="K16" s="80">
        <v>589</v>
      </c>
      <c r="L16" s="80">
        <v>899</v>
      </c>
      <c r="M16" s="80">
        <v>671</v>
      </c>
      <c r="N16" s="80">
        <v>554</v>
      </c>
      <c r="O16" s="80">
        <v>495</v>
      </c>
      <c r="P16" s="80">
        <v>472</v>
      </c>
      <c r="Q16" s="80">
        <v>216</v>
      </c>
      <c r="R16" s="146">
        <f t="shared" si="2"/>
        <v>9811</v>
      </c>
    </row>
    <row r="17" s="28" customFormat="1" ht="24.75" customHeight="1" spans="1:18">
      <c r="A17" s="78" t="s">
        <v>38</v>
      </c>
      <c r="B17" s="82" t="s">
        <v>39</v>
      </c>
      <c r="C17" s="71">
        <f t="shared" si="7"/>
        <v>5241</v>
      </c>
      <c r="D17" s="79">
        <v>2367</v>
      </c>
      <c r="E17" s="61"/>
      <c r="F17" s="80">
        <v>243</v>
      </c>
      <c r="G17" s="80">
        <v>366</v>
      </c>
      <c r="H17" s="80">
        <v>257</v>
      </c>
      <c r="I17" s="80">
        <v>248</v>
      </c>
      <c r="J17" s="80">
        <v>301</v>
      </c>
      <c r="K17" s="80">
        <v>159</v>
      </c>
      <c r="L17" s="80">
        <v>274</v>
      </c>
      <c r="M17" s="80">
        <v>179</v>
      </c>
      <c r="N17" s="80">
        <v>242</v>
      </c>
      <c r="O17" s="80">
        <v>235</v>
      </c>
      <c r="P17" s="80">
        <v>229</v>
      </c>
      <c r="Q17" s="80">
        <v>141</v>
      </c>
      <c r="R17" s="146">
        <f t="shared" si="2"/>
        <v>2874</v>
      </c>
    </row>
    <row r="18" s="28" customFormat="1" ht="24.75" customHeight="1" spans="1:18">
      <c r="A18" s="78" t="s">
        <v>40</v>
      </c>
      <c r="B18" s="82" t="s">
        <v>41</v>
      </c>
      <c r="C18" s="71">
        <f t="shared" si="7"/>
        <v>1245</v>
      </c>
      <c r="D18" s="83">
        <v>1245</v>
      </c>
      <c r="E18" s="61"/>
      <c r="F18" s="61"/>
      <c r="G18" s="61"/>
      <c r="H18" s="61"/>
      <c r="I18" s="61"/>
      <c r="J18" s="61"/>
      <c r="K18" s="61"/>
      <c r="L18" s="61"/>
      <c r="M18" s="61"/>
      <c r="N18" s="61"/>
      <c r="O18" s="61"/>
      <c r="P18" s="61"/>
      <c r="Q18" s="61"/>
      <c r="R18" s="146">
        <f t="shared" si="2"/>
        <v>0</v>
      </c>
    </row>
    <row r="19" s="28" customFormat="1" ht="24.75" customHeight="1" spans="1:18">
      <c r="A19" s="78" t="s">
        <v>42</v>
      </c>
      <c r="B19" s="59" t="s">
        <v>43</v>
      </c>
      <c r="C19" s="71">
        <f t="shared" si="7"/>
        <v>723</v>
      </c>
      <c r="D19" s="72"/>
      <c r="E19" s="61"/>
      <c r="F19" s="74"/>
      <c r="G19" s="74"/>
      <c r="H19" s="74"/>
      <c r="I19" s="74"/>
      <c r="J19" s="74"/>
      <c r="K19" s="74"/>
      <c r="L19" s="74"/>
      <c r="M19" s="74"/>
      <c r="N19" s="74">
        <v>723</v>
      </c>
      <c r="O19" s="74"/>
      <c r="P19" s="74"/>
      <c r="Q19" s="74"/>
      <c r="R19" s="146">
        <f t="shared" si="2"/>
        <v>723</v>
      </c>
    </row>
    <row r="20" s="28" customFormat="1" ht="24.75" customHeight="1" spans="1:18">
      <c r="A20" s="78" t="s">
        <v>44</v>
      </c>
      <c r="B20" s="82" t="s">
        <v>45</v>
      </c>
      <c r="C20" s="71">
        <f t="shared" si="7"/>
        <v>1924</v>
      </c>
      <c r="D20" s="62">
        <v>428</v>
      </c>
      <c r="E20" s="61"/>
      <c r="F20" s="61">
        <v>170</v>
      </c>
      <c r="G20" s="61">
        <v>177</v>
      </c>
      <c r="H20" s="61">
        <v>70</v>
      </c>
      <c r="I20" s="61">
        <v>115</v>
      </c>
      <c r="J20" s="61">
        <v>172</v>
      </c>
      <c r="K20" s="61">
        <v>121</v>
      </c>
      <c r="L20" s="61">
        <v>153</v>
      </c>
      <c r="M20" s="61">
        <v>111</v>
      </c>
      <c r="N20" s="74">
        <v>104</v>
      </c>
      <c r="O20" s="61">
        <v>81</v>
      </c>
      <c r="P20" s="61">
        <v>98</v>
      </c>
      <c r="Q20" s="61">
        <v>124</v>
      </c>
      <c r="R20" s="146">
        <f t="shared" si="2"/>
        <v>1496</v>
      </c>
    </row>
    <row r="21" s="28" customFormat="1" ht="24.75" customHeight="1" spans="1:18">
      <c r="A21" s="59"/>
      <c r="B21" s="82"/>
      <c r="C21" s="71"/>
      <c r="D21" s="62"/>
      <c r="E21" s="61"/>
      <c r="F21" s="61"/>
      <c r="G21" s="61"/>
      <c r="H21" s="61"/>
      <c r="I21" s="61"/>
      <c r="J21" s="61"/>
      <c r="K21" s="61"/>
      <c r="L21" s="61"/>
      <c r="M21" s="61"/>
      <c r="N21" s="61"/>
      <c r="O21" s="61"/>
      <c r="P21" s="61"/>
      <c r="Q21" s="61"/>
      <c r="R21" s="146">
        <f t="shared" si="2"/>
        <v>0</v>
      </c>
    </row>
    <row r="22" s="30" customFormat="1" ht="24.75" customHeight="1" spans="1:18">
      <c r="A22" s="67" t="s">
        <v>46</v>
      </c>
      <c r="B22" s="68"/>
      <c r="C22" s="69">
        <f t="shared" ref="C22:C36" si="8">SUM(D22:Q22)</f>
        <v>595983</v>
      </c>
      <c r="D22" s="70">
        <f t="shared" ref="D22:Q22" si="9">SUM(D23:D36)</f>
        <v>90679</v>
      </c>
      <c r="E22" s="69">
        <f t="shared" si="9"/>
        <v>19000</v>
      </c>
      <c r="F22" s="69">
        <f t="shared" si="9"/>
        <v>43576</v>
      </c>
      <c r="G22" s="69">
        <f t="shared" si="9"/>
        <v>93369</v>
      </c>
      <c r="H22" s="69">
        <f t="shared" si="9"/>
        <v>39719</v>
      </c>
      <c r="I22" s="69">
        <f t="shared" si="9"/>
        <v>37413</v>
      </c>
      <c r="J22" s="69">
        <f t="shared" si="9"/>
        <v>56487</v>
      </c>
      <c r="K22" s="69">
        <f t="shared" si="9"/>
        <v>44899</v>
      </c>
      <c r="L22" s="69">
        <f t="shared" si="9"/>
        <v>45182</v>
      </c>
      <c r="M22" s="69">
        <f t="shared" si="9"/>
        <v>28819</v>
      </c>
      <c r="N22" s="69">
        <f t="shared" si="9"/>
        <v>24685</v>
      </c>
      <c r="O22" s="69">
        <f t="shared" si="9"/>
        <v>34092</v>
      </c>
      <c r="P22" s="69">
        <f t="shared" si="9"/>
        <v>23994</v>
      </c>
      <c r="Q22" s="69">
        <f t="shared" si="9"/>
        <v>14069</v>
      </c>
      <c r="R22" s="146">
        <f t="shared" si="2"/>
        <v>486304</v>
      </c>
    </row>
    <row r="23" s="32" customFormat="1" ht="24.75" customHeight="1" spans="1:18">
      <c r="A23" s="84" t="s">
        <v>47</v>
      </c>
      <c r="B23" s="85" t="s">
        <v>48</v>
      </c>
      <c r="C23" s="86">
        <f t="shared" si="8"/>
        <v>222976</v>
      </c>
      <c r="D23" s="87">
        <v>30111</v>
      </c>
      <c r="E23" s="88"/>
      <c r="F23" s="88">
        <v>4168</v>
      </c>
      <c r="G23" s="88">
        <v>44647</v>
      </c>
      <c r="H23" s="88">
        <v>15790</v>
      </c>
      <c r="I23" s="88">
        <v>14546</v>
      </c>
      <c r="J23" s="88">
        <v>25404</v>
      </c>
      <c r="K23" s="88">
        <v>20260</v>
      </c>
      <c r="L23" s="88">
        <v>20747</v>
      </c>
      <c r="M23" s="88">
        <v>9839</v>
      </c>
      <c r="N23" s="88">
        <v>7884</v>
      </c>
      <c r="O23" s="88">
        <v>14611</v>
      </c>
      <c r="P23" s="88">
        <v>8525</v>
      </c>
      <c r="Q23" s="88">
        <v>6444</v>
      </c>
      <c r="R23" s="147">
        <f t="shared" si="2"/>
        <v>192865</v>
      </c>
    </row>
    <row r="24" s="33" customFormat="1" ht="24.75" customHeight="1" spans="1:18">
      <c r="A24" s="89" t="s">
        <v>49</v>
      </c>
      <c r="B24" s="90" t="s">
        <v>50</v>
      </c>
      <c r="C24" s="86">
        <f t="shared" si="8"/>
        <v>16693</v>
      </c>
      <c r="D24" s="91">
        <v>1419</v>
      </c>
      <c r="E24" s="92"/>
      <c r="F24" s="93">
        <v>1886</v>
      </c>
      <c r="G24" s="93">
        <v>2483</v>
      </c>
      <c r="H24" s="93">
        <v>1204</v>
      </c>
      <c r="I24" s="93">
        <v>1317</v>
      </c>
      <c r="J24" s="93">
        <v>1649</v>
      </c>
      <c r="K24" s="93">
        <v>1283</v>
      </c>
      <c r="L24" s="93">
        <v>1304</v>
      </c>
      <c r="M24" s="93">
        <v>972</v>
      </c>
      <c r="N24" s="93">
        <v>869</v>
      </c>
      <c r="O24" s="93">
        <v>1034</v>
      </c>
      <c r="P24" s="93">
        <v>855</v>
      </c>
      <c r="Q24" s="93">
        <v>418</v>
      </c>
      <c r="R24" s="146">
        <f t="shared" si="2"/>
        <v>15274</v>
      </c>
    </row>
    <row r="25" s="33" customFormat="1" ht="24.75" customHeight="1" spans="1:18">
      <c r="A25" s="89" t="s">
        <v>51</v>
      </c>
      <c r="B25" s="90" t="s">
        <v>52</v>
      </c>
      <c r="C25" s="86">
        <f t="shared" si="8"/>
        <v>17732</v>
      </c>
      <c r="D25" s="94">
        <v>1468</v>
      </c>
      <c r="E25" s="92"/>
      <c r="F25" s="95">
        <v>1950</v>
      </c>
      <c r="G25" s="95">
        <v>2699</v>
      </c>
      <c r="H25" s="95">
        <v>1282</v>
      </c>
      <c r="I25" s="95">
        <v>1387</v>
      </c>
      <c r="J25" s="95">
        <v>1752</v>
      </c>
      <c r="K25" s="95">
        <v>1410</v>
      </c>
      <c r="L25" s="95">
        <v>1447</v>
      </c>
      <c r="M25" s="95">
        <v>1004</v>
      </c>
      <c r="N25" s="95">
        <v>908</v>
      </c>
      <c r="O25" s="95">
        <v>1098</v>
      </c>
      <c r="P25" s="95">
        <v>894</v>
      </c>
      <c r="Q25" s="95">
        <v>433</v>
      </c>
      <c r="R25" s="146">
        <f t="shared" si="2"/>
        <v>16264</v>
      </c>
    </row>
    <row r="26" s="33" customFormat="1" ht="24.75" customHeight="1" spans="1:18">
      <c r="A26" s="89" t="s">
        <v>53</v>
      </c>
      <c r="B26" s="90" t="s">
        <v>54</v>
      </c>
      <c r="C26" s="86">
        <f t="shared" si="8"/>
        <v>31367</v>
      </c>
      <c r="D26" s="94">
        <v>4513</v>
      </c>
      <c r="E26" s="92"/>
      <c r="F26" s="95">
        <v>3534</v>
      </c>
      <c r="G26" s="95">
        <v>5417</v>
      </c>
      <c r="H26" s="95">
        <v>2016</v>
      </c>
      <c r="I26" s="95">
        <v>1958</v>
      </c>
      <c r="J26" s="95">
        <v>3207</v>
      </c>
      <c r="K26" s="95">
        <v>2388</v>
      </c>
      <c r="L26" s="95">
        <v>2581</v>
      </c>
      <c r="M26" s="95">
        <v>1377</v>
      </c>
      <c r="N26" s="95">
        <v>1198</v>
      </c>
      <c r="O26" s="95">
        <v>1583</v>
      </c>
      <c r="P26" s="95">
        <v>1187</v>
      </c>
      <c r="Q26" s="95">
        <v>408</v>
      </c>
      <c r="R26" s="146">
        <f t="shared" si="2"/>
        <v>26854</v>
      </c>
    </row>
    <row r="27" s="33" customFormat="1" ht="24.75" customHeight="1" spans="1:18">
      <c r="A27" s="89" t="s">
        <v>55</v>
      </c>
      <c r="B27" s="90" t="s">
        <v>56</v>
      </c>
      <c r="C27" s="86">
        <f t="shared" si="8"/>
        <v>66752</v>
      </c>
      <c r="D27" s="96">
        <v>5690</v>
      </c>
      <c r="E27" s="92"/>
      <c r="F27" s="97">
        <v>7848</v>
      </c>
      <c r="G27" s="98">
        <v>9924</v>
      </c>
      <c r="H27" s="99">
        <v>4950</v>
      </c>
      <c r="I27" s="135">
        <v>5038</v>
      </c>
      <c r="J27" s="136">
        <v>6218</v>
      </c>
      <c r="K27" s="137">
        <v>5174</v>
      </c>
      <c r="L27" s="137">
        <v>5206</v>
      </c>
      <c r="M27" s="138">
        <v>4064</v>
      </c>
      <c r="N27" s="139">
        <v>3412</v>
      </c>
      <c r="O27" s="140">
        <v>4336</v>
      </c>
      <c r="P27" s="140">
        <v>3228</v>
      </c>
      <c r="Q27" s="140">
        <v>1664</v>
      </c>
      <c r="R27" s="146">
        <f t="shared" si="2"/>
        <v>61062</v>
      </c>
    </row>
    <row r="28" s="33" customFormat="1" ht="24.75" customHeight="1" spans="1:18">
      <c r="A28" s="89" t="s">
        <v>57</v>
      </c>
      <c r="B28" s="90" t="s">
        <v>58</v>
      </c>
      <c r="C28" s="86">
        <f t="shared" si="8"/>
        <v>121196</v>
      </c>
      <c r="D28" s="100">
        <v>10503</v>
      </c>
      <c r="E28" s="92"/>
      <c r="F28" s="101">
        <v>13747</v>
      </c>
      <c r="G28" s="101">
        <v>17509</v>
      </c>
      <c r="H28" s="101">
        <v>9387</v>
      </c>
      <c r="I28" s="101">
        <v>8859</v>
      </c>
      <c r="J28" s="101">
        <v>11640</v>
      </c>
      <c r="K28" s="101">
        <v>9293</v>
      </c>
      <c r="L28" s="101">
        <v>9031</v>
      </c>
      <c r="M28" s="101">
        <v>7479</v>
      </c>
      <c r="N28" s="101">
        <v>6837</v>
      </c>
      <c r="O28" s="101">
        <v>7997</v>
      </c>
      <c r="P28" s="101">
        <v>5621</v>
      </c>
      <c r="Q28" s="101">
        <v>3293</v>
      </c>
      <c r="R28" s="146">
        <f t="shared" si="2"/>
        <v>110693</v>
      </c>
    </row>
    <row r="29" s="34" customFormat="1" ht="24.75" customHeight="1" spans="1:18">
      <c r="A29" s="89" t="s">
        <v>59</v>
      </c>
      <c r="B29" s="60" t="s">
        <v>60</v>
      </c>
      <c r="C29" s="86">
        <f t="shared" si="8"/>
        <v>1428</v>
      </c>
      <c r="D29" s="102">
        <v>700</v>
      </c>
      <c r="E29" s="103"/>
      <c r="F29" s="103">
        <v>108</v>
      </c>
      <c r="G29" s="103">
        <v>84</v>
      </c>
      <c r="H29" s="103">
        <v>60</v>
      </c>
      <c r="I29" s="103">
        <v>40</v>
      </c>
      <c r="J29" s="103">
        <v>64</v>
      </c>
      <c r="K29" s="103">
        <v>92</v>
      </c>
      <c r="L29" s="103">
        <v>72</v>
      </c>
      <c r="M29" s="103">
        <v>76</v>
      </c>
      <c r="N29" s="103">
        <v>20</v>
      </c>
      <c r="O29" s="103">
        <v>44</v>
      </c>
      <c r="P29" s="103">
        <v>20</v>
      </c>
      <c r="Q29" s="103">
        <v>48</v>
      </c>
      <c r="R29" s="146">
        <f t="shared" si="2"/>
        <v>728</v>
      </c>
    </row>
    <row r="30" s="35" customFormat="1" ht="24.75" customHeight="1" spans="1:18">
      <c r="A30" s="104" t="s">
        <v>61</v>
      </c>
      <c r="B30" s="85" t="s">
        <v>62</v>
      </c>
      <c r="C30" s="86">
        <f t="shared" si="8"/>
        <v>17397</v>
      </c>
      <c r="D30" s="105">
        <v>17397</v>
      </c>
      <c r="E30" s="106"/>
      <c r="F30" s="106"/>
      <c r="G30" s="106"/>
      <c r="H30" s="106"/>
      <c r="I30" s="106"/>
      <c r="J30" s="106"/>
      <c r="K30" s="106"/>
      <c r="L30" s="106"/>
      <c r="M30" s="106"/>
      <c r="N30" s="106"/>
      <c r="O30" s="106"/>
      <c r="P30" s="106"/>
      <c r="Q30" s="106"/>
      <c r="R30" s="147">
        <f t="shared" si="2"/>
        <v>0</v>
      </c>
    </row>
    <row r="31" s="31" customFormat="1" ht="24.75" customHeight="1" spans="1:18">
      <c r="A31" s="89" t="s">
        <v>63</v>
      </c>
      <c r="B31" s="107" t="s">
        <v>64</v>
      </c>
      <c r="C31" s="86">
        <f t="shared" si="8"/>
        <v>56800</v>
      </c>
      <c r="D31" s="96">
        <v>15946</v>
      </c>
      <c r="E31" s="108"/>
      <c r="F31" s="108">
        <v>5966</v>
      </c>
      <c r="G31" s="108">
        <v>7248</v>
      </c>
      <c r="H31" s="108">
        <v>3524</v>
      </c>
      <c r="I31" s="108">
        <v>2966</v>
      </c>
      <c r="J31" s="108">
        <v>4598</v>
      </c>
      <c r="K31" s="141">
        <v>3360</v>
      </c>
      <c r="L31" s="141">
        <v>3248</v>
      </c>
      <c r="M31" s="141">
        <v>2320</v>
      </c>
      <c r="N31" s="141">
        <v>2412</v>
      </c>
      <c r="O31" s="141">
        <v>2256</v>
      </c>
      <c r="P31" s="142">
        <v>2102</v>
      </c>
      <c r="Q31" s="142">
        <v>854</v>
      </c>
      <c r="R31" s="146">
        <f t="shared" si="2"/>
        <v>40854</v>
      </c>
    </row>
    <row r="32" s="34" customFormat="1" ht="24.75" customHeight="1" spans="1:18">
      <c r="A32" s="89" t="s">
        <v>65</v>
      </c>
      <c r="B32" s="107" t="s">
        <v>66</v>
      </c>
      <c r="C32" s="86">
        <f t="shared" si="8"/>
        <v>13600</v>
      </c>
      <c r="D32" s="102">
        <v>2932</v>
      </c>
      <c r="E32" s="103"/>
      <c r="F32" s="74">
        <v>1416</v>
      </c>
      <c r="G32" s="74">
        <v>1728</v>
      </c>
      <c r="H32" s="74">
        <v>852</v>
      </c>
      <c r="I32" s="74">
        <v>780</v>
      </c>
      <c r="J32" s="74">
        <v>1308</v>
      </c>
      <c r="K32" s="74">
        <v>900</v>
      </c>
      <c r="L32" s="74">
        <v>852</v>
      </c>
      <c r="M32" s="74">
        <v>624</v>
      </c>
      <c r="N32" s="74">
        <v>696</v>
      </c>
      <c r="O32" s="74">
        <v>720</v>
      </c>
      <c r="P32" s="74">
        <v>552</v>
      </c>
      <c r="Q32" s="74">
        <v>240</v>
      </c>
      <c r="R32" s="146">
        <f t="shared" si="2"/>
        <v>10668</v>
      </c>
    </row>
    <row r="33" s="34" customFormat="1" ht="24.75" customHeight="1" spans="1:18">
      <c r="A33" s="89" t="s">
        <v>67</v>
      </c>
      <c r="B33" s="107" t="s">
        <v>68</v>
      </c>
      <c r="C33" s="71">
        <f t="shared" si="8"/>
        <v>525</v>
      </c>
      <c r="D33" s="102"/>
      <c r="E33" s="103"/>
      <c r="F33" s="74">
        <v>140</v>
      </c>
      <c r="G33" s="74">
        <v>77</v>
      </c>
      <c r="H33" s="74">
        <v>31</v>
      </c>
      <c r="I33" s="74">
        <v>25</v>
      </c>
      <c r="J33" s="74">
        <v>31</v>
      </c>
      <c r="K33" s="74">
        <v>35</v>
      </c>
      <c r="L33" s="74">
        <v>33</v>
      </c>
      <c r="M33" s="74">
        <v>51</v>
      </c>
      <c r="N33" s="74">
        <v>21</v>
      </c>
      <c r="O33" s="74">
        <v>20</v>
      </c>
      <c r="P33" s="74">
        <v>48</v>
      </c>
      <c r="Q33" s="74">
        <v>13</v>
      </c>
      <c r="R33" s="146"/>
    </row>
    <row r="34" s="34" customFormat="1" ht="24.75" customHeight="1" spans="1:18">
      <c r="A34" s="89" t="s">
        <v>69</v>
      </c>
      <c r="B34" s="107" t="s">
        <v>70</v>
      </c>
      <c r="C34" s="71">
        <f t="shared" si="8"/>
        <v>10517</v>
      </c>
      <c r="D34" s="102"/>
      <c r="E34" s="103"/>
      <c r="F34" s="103">
        <v>2813</v>
      </c>
      <c r="G34" s="103">
        <v>1553</v>
      </c>
      <c r="H34" s="103">
        <v>623</v>
      </c>
      <c r="I34" s="103">
        <v>497</v>
      </c>
      <c r="J34" s="103">
        <v>616</v>
      </c>
      <c r="K34" s="103">
        <v>704</v>
      </c>
      <c r="L34" s="103">
        <v>661</v>
      </c>
      <c r="M34" s="103">
        <v>1013</v>
      </c>
      <c r="N34" s="103">
        <v>428</v>
      </c>
      <c r="O34" s="103">
        <v>393</v>
      </c>
      <c r="P34" s="103">
        <v>962</v>
      </c>
      <c r="Q34" s="103">
        <v>254</v>
      </c>
      <c r="R34" s="146">
        <f t="shared" ref="R34:R44" si="10">SUM(F34:Q34)</f>
        <v>10517</v>
      </c>
    </row>
    <row r="35" s="34" customFormat="1" ht="24.75" customHeight="1" spans="1:18">
      <c r="A35" s="89" t="s">
        <v>69</v>
      </c>
      <c r="B35" s="107" t="s">
        <v>71</v>
      </c>
      <c r="C35" s="71">
        <f t="shared" si="8"/>
        <v>1900</v>
      </c>
      <c r="D35" s="102"/>
      <c r="E35" s="103">
        <v>1900</v>
      </c>
      <c r="F35" s="103"/>
      <c r="G35" s="103"/>
      <c r="H35" s="103"/>
      <c r="I35" s="103"/>
      <c r="J35" s="103"/>
      <c r="K35" s="103"/>
      <c r="L35" s="103"/>
      <c r="M35" s="103"/>
      <c r="N35" s="103"/>
      <c r="O35" s="103"/>
      <c r="P35" s="103"/>
      <c r="Q35" s="103"/>
      <c r="R35" s="146">
        <f t="shared" si="10"/>
        <v>0</v>
      </c>
    </row>
    <row r="36" s="34" customFormat="1" ht="24.75" customHeight="1" spans="1:18">
      <c r="A36" s="89" t="s">
        <v>69</v>
      </c>
      <c r="B36" s="107" t="s">
        <v>72</v>
      </c>
      <c r="C36" s="71">
        <f t="shared" si="8"/>
        <v>17100</v>
      </c>
      <c r="D36" s="102"/>
      <c r="E36" s="103">
        <v>17100</v>
      </c>
      <c r="F36" s="103"/>
      <c r="G36" s="103"/>
      <c r="H36" s="103"/>
      <c r="I36" s="103"/>
      <c r="J36" s="103"/>
      <c r="K36" s="103"/>
      <c r="L36" s="103"/>
      <c r="M36" s="103"/>
      <c r="N36" s="103"/>
      <c r="O36" s="103"/>
      <c r="P36" s="103"/>
      <c r="Q36" s="103"/>
      <c r="R36" s="146">
        <f t="shared" si="10"/>
        <v>0</v>
      </c>
    </row>
    <row r="37" s="34" customFormat="1" ht="24.75" customHeight="1" spans="1:18">
      <c r="A37" s="89"/>
      <c r="B37" s="107"/>
      <c r="C37" s="109"/>
      <c r="D37" s="110"/>
      <c r="E37" s="111"/>
      <c r="F37" s="111"/>
      <c r="G37" s="111"/>
      <c r="H37" s="111"/>
      <c r="I37" s="111"/>
      <c r="J37" s="111"/>
      <c r="K37" s="143"/>
      <c r="L37" s="143"/>
      <c r="M37" s="143"/>
      <c r="N37" s="143"/>
      <c r="O37" s="143"/>
      <c r="P37" s="144"/>
      <c r="Q37" s="144"/>
      <c r="R37" s="146">
        <f t="shared" si="10"/>
        <v>0</v>
      </c>
    </row>
    <row r="38" s="30" customFormat="1" ht="24.75" customHeight="1" spans="1:18">
      <c r="A38" s="67" t="s">
        <v>73</v>
      </c>
      <c r="B38" s="112"/>
      <c r="C38" s="69">
        <f t="shared" ref="C38:C51" si="11">SUM(D38:Q38)</f>
        <v>352904</v>
      </c>
      <c r="D38" s="113">
        <f>SUM(D39:D40)</f>
        <v>0</v>
      </c>
      <c r="E38" s="114">
        <f>SUM(E39:E40)</f>
        <v>0</v>
      </c>
      <c r="F38" s="114">
        <f t="shared" ref="F38:Q38" si="12">SUM(F39:F47)</f>
        <v>23605</v>
      </c>
      <c r="G38" s="114">
        <f t="shared" si="12"/>
        <v>61380</v>
      </c>
      <c r="H38" s="114">
        <f t="shared" si="12"/>
        <v>34104</v>
      </c>
      <c r="I38" s="114">
        <f t="shared" si="12"/>
        <v>26824</v>
      </c>
      <c r="J38" s="114">
        <f t="shared" si="12"/>
        <v>43399</v>
      </c>
      <c r="K38" s="114">
        <f t="shared" si="12"/>
        <v>36908</v>
      </c>
      <c r="L38" s="114">
        <f t="shared" si="12"/>
        <v>26143</v>
      </c>
      <c r="M38" s="114">
        <f t="shared" si="12"/>
        <v>20681</v>
      </c>
      <c r="N38" s="114">
        <f t="shared" si="12"/>
        <v>17174</v>
      </c>
      <c r="O38" s="114">
        <f t="shared" si="12"/>
        <v>31067</v>
      </c>
      <c r="P38" s="114">
        <f t="shared" si="12"/>
        <v>20686</v>
      </c>
      <c r="Q38" s="114">
        <f t="shared" si="12"/>
        <v>10933</v>
      </c>
      <c r="R38" s="146">
        <f t="shared" si="10"/>
        <v>352904</v>
      </c>
    </row>
    <row r="39" s="31" customFormat="1" ht="24.75" customHeight="1" spans="1:18">
      <c r="A39" s="115" t="s">
        <v>74</v>
      </c>
      <c r="B39" s="115" t="s">
        <v>75</v>
      </c>
      <c r="C39" s="116">
        <f t="shared" si="11"/>
        <v>69671</v>
      </c>
      <c r="D39" s="117"/>
      <c r="E39" s="118"/>
      <c r="F39" s="118">
        <v>6502</v>
      </c>
      <c r="G39" s="118">
        <v>12550</v>
      </c>
      <c r="H39" s="118">
        <v>5999</v>
      </c>
      <c r="I39" s="118">
        <v>4683</v>
      </c>
      <c r="J39" s="118">
        <v>7616</v>
      </c>
      <c r="K39" s="118">
        <v>8137</v>
      </c>
      <c r="L39" s="118">
        <v>6401</v>
      </c>
      <c r="M39" s="118">
        <v>3756</v>
      </c>
      <c r="N39" s="118">
        <v>3464</v>
      </c>
      <c r="O39" s="118">
        <v>5455</v>
      </c>
      <c r="P39" s="118">
        <v>3664</v>
      </c>
      <c r="Q39" s="118">
        <v>1444</v>
      </c>
      <c r="R39" s="146">
        <f t="shared" si="10"/>
        <v>69671</v>
      </c>
    </row>
    <row r="40" s="31" customFormat="1" ht="24.75" customHeight="1" spans="1:18">
      <c r="A40" s="115" t="s">
        <v>76</v>
      </c>
      <c r="B40" s="115" t="s">
        <v>77</v>
      </c>
      <c r="C40" s="116">
        <f t="shared" si="11"/>
        <v>2137</v>
      </c>
      <c r="D40" s="117"/>
      <c r="E40" s="118"/>
      <c r="F40" s="118">
        <v>204</v>
      </c>
      <c r="G40" s="118">
        <v>367</v>
      </c>
      <c r="H40" s="118">
        <v>247</v>
      </c>
      <c r="I40" s="118">
        <v>192</v>
      </c>
      <c r="J40" s="118">
        <v>197</v>
      </c>
      <c r="K40" s="118">
        <v>308</v>
      </c>
      <c r="L40" s="118">
        <v>102</v>
      </c>
      <c r="M40" s="118">
        <v>127</v>
      </c>
      <c r="N40" s="118">
        <v>103</v>
      </c>
      <c r="O40" s="118">
        <v>125</v>
      </c>
      <c r="P40" s="118">
        <v>111</v>
      </c>
      <c r="Q40" s="118">
        <v>54</v>
      </c>
      <c r="R40" s="146">
        <f t="shared" si="10"/>
        <v>2137</v>
      </c>
    </row>
    <row r="41" s="31" customFormat="1" ht="24.75" customHeight="1" spans="1:18">
      <c r="A41" s="115" t="s">
        <v>78</v>
      </c>
      <c r="B41" s="115" t="s">
        <v>79</v>
      </c>
      <c r="C41" s="116">
        <f t="shared" si="11"/>
        <v>7926</v>
      </c>
      <c r="D41" s="117"/>
      <c r="E41" s="118"/>
      <c r="F41" s="118">
        <v>757</v>
      </c>
      <c r="G41" s="118">
        <v>1360</v>
      </c>
      <c r="H41" s="118">
        <v>917</v>
      </c>
      <c r="I41" s="118">
        <v>711</v>
      </c>
      <c r="J41" s="118">
        <v>732</v>
      </c>
      <c r="K41" s="118">
        <v>1144</v>
      </c>
      <c r="L41" s="118">
        <v>380</v>
      </c>
      <c r="M41" s="118">
        <v>470</v>
      </c>
      <c r="N41" s="118">
        <v>383</v>
      </c>
      <c r="O41" s="118">
        <v>462</v>
      </c>
      <c r="P41" s="118">
        <v>412</v>
      </c>
      <c r="Q41" s="118">
        <v>198</v>
      </c>
      <c r="R41" s="146">
        <f t="shared" si="10"/>
        <v>7926</v>
      </c>
    </row>
    <row r="42" s="31" customFormat="1" ht="24.75" customHeight="1" spans="1:18">
      <c r="A42" s="115" t="s">
        <v>80</v>
      </c>
      <c r="B42" s="115" t="s">
        <v>81</v>
      </c>
      <c r="C42" s="116">
        <f t="shared" si="11"/>
        <v>2320</v>
      </c>
      <c r="D42" s="117"/>
      <c r="E42" s="118"/>
      <c r="F42" s="118">
        <v>214</v>
      </c>
      <c r="G42" s="118">
        <v>511</v>
      </c>
      <c r="H42" s="118">
        <v>208</v>
      </c>
      <c r="I42" s="118">
        <v>123</v>
      </c>
      <c r="J42" s="118">
        <v>281</v>
      </c>
      <c r="K42" s="118">
        <v>283</v>
      </c>
      <c r="L42" s="118">
        <v>169</v>
      </c>
      <c r="M42" s="118">
        <v>134</v>
      </c>
      <c r="N42" s="118">
        <v>116</v>
      </c>
      <c r="O42" s="118">
        <v>155</v>
      </c>
      <c r="P42" s="118">
        <v>89</v>
      </c>
      <c r="Q42" s="118">
        <v>37</v>
      </c>
      <c r="R42" s="146">
        <f t="shared" si="10"/>
        <v>2320</v>
      </c>
    </row>
    <row r="43" s="31" customFormat="1" ht="24.75" customHeight="1" spans="1:18">
      <c r="A43" s="115" t="s">
        <v>82</v>
      </c>
      <c r="B43" s="115" t="s">
        <v>83</v>
      </c>
      <c r="C43" s="116">
        <f t="shared" si="11"/>
        <v>9056</v>
      </c>
      <c r="D43" s="117"/>
      <c r="E43" s="118"/>
      <c r="F43" s="118">
        <v>929</v>
      </c>
      <c r="G43" s="118">
        <v>1283</v>
      </c>
      <c r="H43" s="118">
        <v>273</v>
      </c>
      <c r="I43" s="118">
        <v>918</v>
      </c>
      <c r="J43" s="118">
        <v>1862</v>
      </c>
      <c r="K43" s="118">
        <v>1168</v>
      </c>
      <c r="L43" s="118">
        <v>772</v>
      </c>
      <c r="M43" s="118">
        <v>374</v>
      </c>
      <c r="N43" s="118">
        <v>285</v>
      </c>
      <c r="O43" s="118">
        <v>482</v>
      </c>
      <c r="P43" s="118">
        <v>533</v>
      </c>
      <c r="Q43" s="118">
        <v>177</v>
      </c>
      <c r="R43" s="146">
        <f t="shared" si="10"/>
        <v>9056</v>
      </c>
    </row>
    <row r="44" s="31" customFormat="1" ht="24.75" customHeight="1" spans="1:18">
      <c r="A44" s="115" t="s">
        <v>84</v>
      </c>
      <c r="B44" s="115" t="s">
        <v>85</v>
      </c>
      <c r="C44" s="119">
        <f t="shared" si="11"/>
        <v>214268</v>
      </c>
      <c r="D44" s="117"/>
      <c r="E44" s="118"/>
      <c r="F44" s="118">
        <v>12702</v>
      </c>
      <c r="G44" s="118">
        <v>36851</v>
      </c>
      <c r="H44" s="118">
        <v>21519</v>
      </c>
      <c r="I44" s="118">
        <v>16469</v>
      </c>
      <c r="J44" s="118">
        <v>26842</v>
      </c>
      <c r="K44" s="118">
        <v>20983</v>
      </c>
      <c r="L44" s="118">
        <v>14867</v>
      </c>
      <c r="M44" s="118">
        <v>12912</v>
      </c>
      <c r="N44" s="118">
        <v>10508</v>
      </c>
      <c r="O44" s="118">
        <v>20156</v>
      </c>
      <c r="P44" s="118">
        <v>13063</v>
      </c>
      <c r="Q44" s="118">
        <v>7396</v>
      </c>
      <c r="R44" s="146">
        <f t="shared" si="10"/>
        <v>214268</v>
      </c>
    </row>
    <row r="45" s="31" customFormat="1" ht="24.75" customHeight="1" spans="1:18">
      <c r="A45" s="115" t="s">
        <v>86</v>
      </c>
      <c r="B45" s="115" t="s">
        <v>87</v>
      </c>
      <c r="C45" s="119">
        <f t="shared" si="11"/>
        <v>982</v>
      </c>
      <c r="D45" s="117"/>
      <c r="E45" s="118"/>
      <c r="F45" s="118">
        <v>93</v>
      </c>
      <c r="G45" s="118">
        <v>176</v>
      </c>
      <c r="H45" s="118">
        <v>116</v>
      </c>
      <c r="I45" s="118">
        <v>89</v>
      </c>
      <c r="J45" s="118">
        <v>89</v>
      </c>
      <c r="K45" s="118">
        <v>137</v>
      </c>
      <c r="L45" s="118">
        <v>51</v>
      </c>
      <c r="M45" s="118">
        <v>58</v>
      </c>
      <c r="N45" s="118">
        <v>42</v>
      </c>
      <c r="O45" s="118">
        <v>51</v>
      </c>
      <c r="P45" s="118">
        <v>52</v>
      </c>
      <c r="Q45" s="118">
        <v>28</v>
      </c>
      <c r="R45" s="146"/>
    </row>
    <row r="46" s="31" customFormat="1" ht="24.75" customHeight="1" spans="1:18">
      <c r="A46" s="115" t="s">
        <v>88</v>
      </c>
      <c r="B46" s="115" t="s">
        <v>89</v>
      </c>
      <c r="C46" s="119">
        <f t="shared" si="11"/>
        <v>4422</v>
      </c>
      <c r="D46" s="117"/>
      <c r="E46" s="118"/>
      <c r="F46" s="118">
        <v>397</v>
      </c>
      <c r="G46" s="118">
        <v>803</v>
      </c>
      <c r="H46" s="118">
        <v>437</v>
      </c>
      <c r="I46" s="118">
        <v>238</v>
      </c>
      <c r="J46" s="118">
        <v>598</v>
      </c>
      <c r="K46" s="118">
        <v>534</v>
      </c>
      <c r="L46" s="118">
        <v>312</v>
      </c>
      <c r="M46" s="118">
        <v>261</v>
      </c>
      <c r="N46" s="118">
        <v>249</v>
      </c>
      <c r="O46" s="118">
        <v>314</v>
      </c>
      <c r="P46" s="118">
        <v>196</v>
      </c>
      <c r="Q46" s="118">
        <v>83</v>
      </c>
      <c r="R46" s="146"/>
    </row>
    <row r="47" s="31" customFormat="1" ht="24.75" customHeight="1" spans="1:18">
      <c r="A47" s="115" t="s">
        <v>84</v>
      </c>
      <c r="B47" s="115" t="s">
        <v>90</v>
      </c>
      <c r="C47" s="119">
        <f t="shared" si="11"/>
        <v>42122</v>
      </c>
      <c r="D47" s="117"/>
      <c r="E47" s="118"/>
      <c r="F47" s="118">
        <v>1807</v>
      </c>
      <c r="G47" s="118">
        <v>7479</v>
      </c>
      <c r="H47" s="118">
        <v>4388</v>
      </c>
      <c r="I47" s="118">
        <v>3401</v>
      </c>
      <c r="J47" s="118">
        <v>5182</v>
      </c>
      <c r="K47" s="118">
        <v>4214</v>
      </c>
      <c r="L47" s="118">
        <v>3089</v>
      </c>
      <c r="M47" s="118">
        <v>2589</v>
      </c>
      <c r="N47" s="118">
        <v>2024</v>
      </c>
      <c r="O47" s="118">
        <v>3867</v>
      </c>
      <c r="P47" s="118">
        <v>2566</v>
      </c>
      <c r="Q47" s="118">
        <v>1516</v>
      </c>
      <c r="R47" s="146"/>
    </row>
    <row r="48" s="30" customFormat="1" ht="24.75" customHeight="1" spans="1:18">
      <c r="A48" s="67" t="s">
        <v>91</v>
      </c>
      <c r="B48" s="68"/>
      <c r="C48" s="69">
        <f t="shared" si="11"/>
        <v>34888</v>
      </c>
      <c r="D48" s="120">
        <f t="shared" ref="D48:Q48" si="13">SUM(D49:D51)</f>
        <v>6586</v>
      </c>
      <c r="E48" s="121">
        <f t="shared" si="13"/>
        <v>28</v>
      </c>
      <c r="F48" s="121">
        <f t="shared" si="13"/>
        <v>3072</v>
      </c>
      <c r="G48" s="121">
        <f t="shared" si="13"/>
        <v>5553</v>
      </c>
      <c r="H48" s="121">
        <f t="shared" si="13"/>
        <v>2535</v>
      </c>
      <c r="I48" s="121">
        <f t="shared" si="13"/>
        <v>1626</v>
      </c>
      <c r="J48" s="121">
        <f t="shared" si="13"/>
        <v>3736</v>
      </c>
      <c r="K48" s="121">
        <f t="shared" si="13"/>
        <v>3423</v>
      </c>
      <c r="L48" s="121">
        <f t="shared" si="13"/>
        <v>2291</v>
      </c>
      <c r="M48" s="121">
        <f t="shared" si="13"/>
        <v>1316</v>
      </c>
      <c r="N48" s="121">
        <f t="shared" si="13"/>
        <v>1533</v>
      </c>
      <c r="O48" s="121">
        <f t="shared" si="13"/>
        <v>1963</v>
      </c>
      <c r="P48" s="121">
        <f t="shared" si="13"/>
        <v>811</v>
      </c>
      <c r="Q48" s="121">
        <f t="shared" si="13"/>
        <v>415</v>
      </c>
      <c r="R48" s="146">
        <f t="shared" ref="R48:R54" si="14">SUM(F48:Q48)</f>
        <v>28274</v>
      </c>
    </row>
    <row r="49" s="31" customFormat="1" ht="24.75" customHeight="1" spans="1:18">
      <c r="A49" s="115" t="s">
        <v>92</v>
      </c>
      <c r="B49" s="115" t="s">
        <v>93</v>
      </c>
      <c r="C49" s="71">
        <f t="shared" si="11"/>
        <v>152</v>
      </c>
      <c r="D49" s="96">
        <v>53</v>
      </c>
      <c r="E49" s="108"/>
      <c r="F49" s="108">
        <v>15</v>
      </c>
      <c r="G49" s="108">
        <v>22</v>
      </c>
      <c r="H49" s="108">
        <v>4</v>
      </c>
      <c r="I49" s="108">
        <v>2</v>
      </c>
      <c r="J49" s="108">
        <v>14</v>
      </c>
      <c r="K49" s="142">
        <v>14</v>
      </c>
      <c r="L49" s="142">
        <v>7</v>
      </c>
      <c r="M49" s="142">
        <v>8</v>
      </c>
      <c r="N49" s="142">
        <v>6</v>
      </c>
      <c r="O49" s="142">
        <v>4</v>
      </c>
      <c r="P49" s="142">
        <v>0</v>
      </c>
      <c r="Q49" s="142">
        <v>3</v>
      </c>
      <c r="R49" s="146">
        <f t="shared" si="14"/>
        <v>99</v>
      </c>
    </row>
    <row r="50" s="31" customFormat="1" ht="24.75" customHeight="1" spans="1:18">
      <c r="A50" s="115" t="s">
        <v>92</v>
      </c>
      <c r="B50" s="115" t="s">
        <v>94</v>
      </c>
      <c r="C50" s="71">
        <f t="shared" si="11"/>
        <v>34636</v>
      </c>
      <c r="D50" s="96">
        <v>6433</v>
      </c>
      <c r="E50" s="108">
        <v>28</v>
      </c>
      <c r="F50" s="108">
        <v>3057</v>
      </c>
      <c r="G50" s="108">
        <v>5531</v>
      </c>
      <c r="H50" s="108">
        <v>2531</v>
      </c>
      <c r="I50" s="108">
        <v>1624</v>
      </c>
      <c r="J50" s="108">
        <v>3722</v>
      </c>
      <c r="K50" s="142">
        <v>3409</v>
      </c>
      <c r="L50" s="142">
        <v>2284</v>
      </c>
      <c r="M50" s="142">
        <v>1308</v>
      </c>
      <c r="N50" s="142">
        <v>1527</v>
      </c>
      <c r="O50" s="142">
        <v>1959</v>
      </c>
      <c r="P50" s="142">
        <v>811</v>
      </c>
      <c r="Q50" s="142">
        <v>412</v>
      </c>
      <c r="R50" s="146">
        <f t="shared" si="14"/>
        <v>28175</v>
      </c>
    </row>
    <row r="51" s="31" customFormat="1" ht="24.75" customHeight="1" spans="1:18">
      <c r="A51" s="115" t="s">
        <v>95</v>
      </c>
      <c r="B51" s="115" t="s">
        <v>96</v>
      </c>
      <c r="C51" s="71">
        <f t="shared" si="11"/>
        <v>100</v>
      </c>
      <c r="D51" s="96">
        <v>100</v>
      </c>
      <c r="E51" s="108"/>
      <c r="F51" s="108"/>
      <c r="G51" s="108"/>
      <c r="H51" s="108"/>
      <c r="I51" s="108"/>
      <c r="J51" s="108"/>
      <c r="K51" s="142"/>
      <c r="L51" s="142"/>
      <c r="M51" s="142"/>
      <c r="N51" s="142"/>
      <c r="O51" s="142"/>
      <c r="P51" s="142"/>
      <c r="Q51" s="142"/>
      <c r="R51" s="146">
        <f t="shared" si="14"/>
        <v>0</v>
      </c>
    </row>
    <row r="52" s="34" customFormat="1" ht="24.75" customHeight="1" spans="1:18">
      <c r="A52" s="122"/>
      <c r="B52" s="107"/>
      <c r="C52" s="61"/>
      <c r="D52" s="102"/>
      <c r="E52" s="103"/>
      <c r="F52" s="103"/>
      <c r="G52" s="103"/>
      <c r="H52" s="103"/>
      <c r="I52" s="103"/>
      <c r="J52" s="103"/>
      <c r="K52" s="144"/>
      <c r="L52" s="144"/>
      <c r="M52" s="144"/>
      <c r="N52" s="144"/>
      <c r="O52" s="144"/>
      <c r="P52" s="144"/>
      <c r="Q52" s="144"/>
      <c r="R52" s="146">
        <f t="shared" si="14"/>
        <v>0</v>
      </c>
    </row>
    <row r="53" s="30" customFormat="1" ht="24.75" customHeight="1" spans="1:18">
      <c r="A53" s="67" t="s">
        <v>97</v>
      </c>
      <c r="B53" s="123"/>
      <c r="C53" s="69">
        <f>SUM(D53:Q53)</f>
        <v>2447</v>
      </c>
      <c r="D53" s="113">
        <f>SUM(D54:D57)</f>
        <v>2447</v>
      </c>
      <c r="E53" s="69"/>
      <c r="F53" s="69"/>
      <c r="G53" s="69"/>
      <c r="H53" s="69"/>
      <c r="I53" s="69"/>
      <c r="J53" s="69"/>
      <c r="K53" s="69"/>
      <c r="L53" s="69"/>
      <c r="M53" s="69"/>
      <c r="N53" s="69"/>
      <c r="O53" s="69"/>
      <c r="P53" s="69"/>
      <c r="Q53" s="69"/>
      <c r="R53" s="146">
        <f t="shared" si="14"/>
        <v>0</v>
      </c>
    </row>
    <row r="54" s="28" customFormat="1" ht="24.75" customHeight="1" spans="1:18">
      <c r="A54" s="59" t="s">
        <v>98</v>
      </c>
      <c r="B54" s="90" t="s">
        <v>99</v>
      </c>
      <c r="C54" s="71">
        <f>SUM(D54:Q54)</f>
        <v>695</v>
      </c>
      <c r="D54" s="124">
        <v>695</v>
      </c>
      <c r="E54" s="61"/>
      <c r="F54" s="61"/>
      <c r="G54" s="61"/>
      <c r="H54" s="61"/>
      <c r="I54" s="61"/>
      <c r="J54" s="61"/>
      <c r="K54" s="61"/>
      <c r="L54" s="61"/>
      <c r="M54" s="61"/>
      <c r="N54" s="61"/>
      <c r="O54" s="61"/>
      <c r="P54" s="61"/>
      <c r="Q54" s="61"/>
      <c r="R54" s="146">
        <f t="shared" si="14"/>
        <v>0</v>
      </c>
    </row>
    <row r="55" s="28" customFormat="1" ht="24.75" customHeight="1" spans="1:18">
      <c r="A55" s="59" t="s">
        <v>100</v>
      </c>
      <c r="B55" s="59" t="s">
        <v>101</v>
      </c>
      <c r="C55" s="71">
        <f>SUM(D55:Q55)</f>
        <v>1688</v>
      </c>
      <c r="D55" s="124">
        <v>1688</v>
      </c>
      <c r="E55" s="61"/>
      <c r="F55" s="61"/>
      <c r="G55" s="61"/>
      <c r="H55" s="61"/>
      <c r="I55" s="61"/>
      <c r="J55" s="61"/>
      <c r="K55" s="61"/>
      <c r="L55" s="61"/>
      <c r="M55" s="61"/>
      <c r="N55" s="61"/>
      <c r="O55" s="61"/>
      <c r="P55" s="61"/>
      <c r="Q55" s="61"/>
      <c r="R55" s="146"/>
    </row>
    <row r="56" s="28" customFormat="1" ht="24.75" customHeight="1" spans="1:18">
      <c r="A56" s="59" t="s">
        <v>102</v>
      </c>
      <c r="B56" s="125" t="s">
        <v>103</v>
      </c>
      <c r="C56" s="71">
        <f>SUM(D56:Q56)</f>
        <v>64</v>
      </c>
      <c r="D56" s="79">
        <v>64</v>
      </c>
      <c r="E56" s="61"/>
      <c r="F56" s="61"/>
      <c r="G56" s="61"/>
      <c r="H56" s="61"/>
      <c r="I56" s="61"/>
      <c r="J56" s="61"/>
      <c r="K56" s="61"/>
      <c r="L56" s="61"/>
      <c r="M56" s="61"/>
      <c r="N56" s="61"/>
      <c r="O56" s="61"/>
      <c r="P56" s="61"/>
      <c r="Q56" s="61"/>
      <c r="R56" s="146">
        <f t="shared" ref="R56:R76" si="15">SUM(F56:Q56)</f>
        <v>0</v>
      </c>
    </row>
    <row r="57" s="34" customFormat="1" ht="24.75" customHeight="1" spans="1:18">
      <c r="A57" s="122"/>
      <c r="B57" s="107"/>
      <c r="C57" s="61"/>
      <c r="D57" s="79"/>
      <c r="E57" s="103"/>
      <c r="F57" s="103"/>
      <c r="G57" s="103"/>
      <c r="H57" s="103"/>
      <c r="I57" s="103"/>
      <c r="J57" s="103"/>
      <c r="K57" s="144"/>
      <c r="L57" s="144"/>
      <c r="M57" s="144"/>
      <c r="N57" s="144"/>
      <c r="O57" s="144"/>
      <c r="P57" s="144"/>
      <c r="Q57" s="144"/>
      <c r="R57" s="146">
        <f t="shared" si="15"/>
        <v>0</v>
      </c>
    </row>
    <row r="58" s="36" customFormat="1" ht="24.75" customHeight="1" spans="1:18">
      <c r="A58" s="67" t="s">
        <v>104</v>
      </c>
      <c r="B58" s="68"/>
      <c r="C58" s="69">
        <f>SUM(D58:Q58)</f>
        <v>132334</v>
      </c>
      <c r="D58" s="126">
        <f>SUM(D60)</f>
        <v>0</v>
      </c>
      <c r="E58" s="127">
        <f>SUM(E60)</f>
        <v>0</v>
      </c>
      <c r="F58" s="127">
        <f t="shared" ref="F58:Q58" si="16">SUM(F59:F60)</f>
        <v>5810</v>
      </c>
      <c r="G58" s="127">
        <f t="shared" si="16"/>
        <v>18885</v>
      </c>
      <c r="H58" s="127">
        <f t="shared" si="16"/>
        <v>8911</v>
      </c>
      <c r="I58" s="127">
        <f t="shared" si="16"/>
        <v>7867</v>
      </c>
      <c r="J58" s="127">
        <f t="shared" si="16"/>
        <v>14907</v>
      </c>
      <c r="K58" s="127">
        <f t="shared" si="16"/>
        <v>13582</v>
      </c>
      <c r="L58" s="127">
        <f t="shared" si="16"/>
        <v>13973</v>
      </c>
      <c r="M58" s="127">
        <f t="shared" si="16"/>
        <v>11263</v>
      </c>
      <c r="N58" s="127">
        <f t="shared" si="16"/>
        <v>6743</v>
      </c>
      <c r="O58" s="127">
        <f t="shared" si="16"/>
        <v>12355</v>
      </c>
      <c r="P58" s="127">
        <f t="shared" si="16"/>
        <v>9686</v>
      </c>
      <c r="Q58" s="127">
        <f t="shared" si="16"/>
        <v>8352</v>
      </c>
      <c r="R58" s="146">
        <f t="shared" si="15"/>
        <v>132334</v>
      </c>
    </row>
    <row r="59" s="33" customFormat="1" ht="24.75" customHeight="1" spans="1:18">
      <c r="A59" s="59" t="s">
        <v>105</v>
      </c>
      <c r="B59" s="59" t="s">
        <v>106</v>
      </c>
      <c r="C59" s="71">
        <f>SUM(D59:Q59)</f>
        <v>21560</v>
      </c>
      <c r="D59" s="128"/>
      <c r="E59" s="129"/>
      <c r="F59" s="130">
        <v>562</v>
      </c>
      <c r="G59" s="130">
        <v>3148</v>
      </c>
      <c r="H59" s="130">
        <v>861</v>
      </c>
      <c r="I59" s="130">
        <v>760</v>
      </c>
      <c r="J59" s="130">
        <v>3073</v>
      </c>
      <c r="K59" s="130">
        <v>2121</v>
      </c>
      <c r="L59" s="130">
        <v>2613</v>
      </c>
      <c r="M59" s="130">
        <v>1768</v>
      </c>
      <c r="N59" s="130">
        <v>1171</v>
      </c>
      <c r="O59" s="130">
        <v>1806</v>
      </c>
      <c r="P59" s="130">
        <v>1400</v>
      </c>
      <c r="Q59" s="148">
        <v>2277</v>
      </c>
      <c r="R59" s="146">
        <f t="shared" si="15"/>
        <v>21560</v>
      </c>
    </row>
    <row r="60" s="33" customFormat="1" ht="24.75" customHeight="1" spans="1:18">
      <c r="A60" s="59" t="s">
        <v>107</v>
      </c>
      <c r="B60" s="59" t="s">
        <v>108</v>
      </c>
      <c r="C60" s="71">
        <f>SUM(D60:Q60)</f>
        <v>110774</v>
      </c>
      <c r="D60" s="128"/>
      <c r="E60" s="129"/>
      <c r="F60" s="130">
        <v>5248</v>
      </c>
      <c r="G60" s="130">
        <v>15737</v>
      </c>
      <c r="H60" s="130">
        <v>8050</v>
      </c>
      <c r="I60" s="130">
        <v>7107</v>
      </c>
      <c r="J60" s="130">
        <v>11834</v>
      </c>
      <c r="K60" s="130">
        <v>11461</v>
      </c>
      <c r="L60" s="130">
        <v>11360</v>
      </c>
      <c r="M60" s="130">
        <v>9495</v>
      </c>
      <c r="N60" s="130">
        <v>5572</v>
      </c>
      <c r="O60" s="130">
        <v>10549</v>
      </c>
      <c r="P60" s="130">
        <v>8286</v>
      </c>
      <c r="Q60" s="148">
        <v>6075</v>
      </c>
      <c r="R60" s="146">
        <f t="shared" si="15"/>
        <v>110774</v>
      </c>
    </row>
    <row r="61" s="34" customFormat="1" ht="24.75" customHeight="1" spans="1:18">
      <c r="A61" s="122"/>
      <c r="B61" s="107"/>
      <c r="C61" s="61"/>
      <c r="D61" s="102"/>
      <c r="E61" s="103"/>
      <c r="F61" s="103"/>
      <c r="G61" s="103"/>
      <c r="H61" s="103"/>
      <c r="I61" s="103"/>
      <c r="J61" s="103"/>
      <c r="K61" s="144"/>
      <c r="L61" s="144"/>
      <c r="M61" s="144"/>
      <c r="N61" s="144"/>
      <c r="O61" s="144"/>
      <c r="P61" s="144"/>
      <c r="Q61" s="144"/>
      <c r="R61" s="146">
        <f t="shared" si="15"/>
        <v>0</v>
      </c>
    </row>
    <row r="62" s="30" customFormat="1" ht="24.75" customHeight="1" spans="1:18">
      <c r="A62" s="67" t="s">
        <v>109</v>
      </c>
      <c r="B62" s="68"/>
      <c r="C62" s="69">
        <f t="shared" ref="C62:Q62" si="17">SUM(C63:C78)</f>
        <v>790377</v>
      </c>
      <c r="D62" s="70">
        <f t="shared" si="17"/>
        <v>70396</v>
      </c>
      <c r="E62" s="69">
        <f t="shared" si="17"/>
        <v>0</v>
      </c>
      <c r="F62" s="69">
        <f t="shared" si="17"/>
        <v>82113</v>
      </c>
      <c r="G62" s="69">
        <f t="shared" si="17"/>
        <v>128148</v>
      </c>
      <c r="H62" s="69">
        <f t="shared" si="17"/>
        <v>55271</v>
      </c>
      <c r="I62" s="69">
        <f t="shared" si="17"/>
        <v>51202</v>
      </c>
      <c r="J62" s="69">
        <f t="shared" si="17"/>
        <v>106862</v>
      </c>
      <c r="K62" s="69">
        <f t="shared" si="17"/>
        <v>58508</v>
      </c>
      <c r="L62" s="69">
        <f t="shared" si="17"/>
        <v>53390</v>
      </c>
      <c r="M62" s="69">
        <f t="shared" si="17"/>
        <v>40763</v>
      </c>
      <c r="N62" s="69">
        <f t="shared" si="17"/>
        <v>39468</v>
      </c>
      <c r="O62" s="69">
        <f t="shared" si="17"/>
        <v>44324</v>
      </c>
      <c r="P62" s="69">
        <f t="shared" si="17"/>
        <v>33459</v>
      </c>
      <c r="Q62" s="69">
        <f t="shared" si="17"/>
        <v>26473</v>
      </c>
      <c r="R62" s="146">
        <f t="shared" si="15"/>
        <v>719981</v>
      </c>
    </row>
    <row r="63" s="33" customFormat="1" ht="24.75" customHeight="1" spans="1:18">
      <c r="A63" s="131" t="s">
        <v>110</v>
      </c>
      <c r="B63" s="59" t="s">
        <v>111</v>
      </c>
      <c r="C63" s="71">
        <f t="shared" ref="C63:C78" si="18">SUM(D63:Q63)</f>
        <v>226117</v>
      </c>
      <c r="D63" s="128">
        <v>23171</v>
      </c>
      <c r="E63" s="129"/>
      <c r="F63" s="129">
        <v>20216</v>
      </c>
      <c r="G63" s="129">
        <v>36653</v>
      </c>
      <c r="H63" s="129">
        <v>14164</v>
      </c>
      <c r="I63" s="129">
        <v>16116</v>
      </c>
      <c r="J63" s="129">
        <v>33397</v>
      </c>
      <c r="K63" s="129">
        <v>14784</v>
      </c>
      <c r="L63" s="129">
        <v>14889</v>
      </c>
      <c r="M63" s="129">
        <v>11333</v>
      </c>
      <c r="N63" s="129">
        <v>10117</v>
      </c>
      <c r="O63" s="129">
        <v>11368</v>
      </c>
      <c r="P63" s="129">
        <v>9588</v>
      </c>
      <c r="Q63" s="129">
        <v>10321</v>
      </c>
      <c r="R63" s="146">
        <f t="shared" si="15"/>
        <v>202946</v>
      </c>
    </row>
    <row r="64" s="33" customFormat="1" ht="24.75" customHeight="1" spans="1:18">
      <c r="A64" s="131" t="s">
        <v>112</v>
      </c>
      <c r="B64" s="59" t="s">
        <v>113</v>
      </c>
      <c r="C64" s="71">
        <f t="shared" si="18"/>
        <v>24588</v>
      </c>
      <c r="D64" s="128"/>
      <c r="E64" s="129"/>
      <c r="F64" s="129">
        <v>1847</v>
      </c>
      <c r="G64" s="129">
        <v>4884</v>
      </c>
      <c r="H64" s="129">
        <v>2190</v>
      </c>
      <c r="I64" s="129">
        <v>1824</v>
      </c>
      <c r="J64" s="129">
        <v>2709</v>
      </c>
      <c r="K64" s="129">
        <v>2524</v>
      </c>
      <c r="L64" s="129">
        <v>1974</v>
      </c>
      <c r="M64" s="129">
        <v>1913</v>
      </c>
      <c r="N64" s="129">
        <v>1542</v>
      </c>
      <c r="O64" s="129">
        <v>1546</v>
      </c>
      <c r="P64" s="129">
        <v>1414</v>
      </c>
      <c r="Q64" s="129">
        <v>221</v>
      </c>
      <c r="R64" s="146">
        <f t="shared" si="15"/>
        <v>24588</v>
      </c>
    </row>
    <row r="65" s="33" customFormat="1" ht="24.75" customHeight="1" spans="1:18">
      <c r="A65" s="131" t="s">
        <v>114</v>
      </c>
      <c r="B65" s="59" t="s">
        <v>115</v>
      </c>
      <c r="C65" s="71">
        <f t="shared" si="18"/>
        <v>127837</v>
      </c>
      <c r="D65" s="128">
        <v>10225</v>
      </c>
      <c r="E65" s="129"/>
      <c r="F65" s="129">
        <v>14623</v>
      </c>
      <c r="G65" s="129">
        <v>18372</v>
      </c>
      <c r="H65" s="129">
        <v>10101</v>
      </c>
      <c r="I65" s="129">
        <v>8723</v>
      </c>
      <c r="J65" s="129">
        <v>14103</v>
      </c>
      <c r="K65" s="129">
        <v>10496</v>
      </c>
      <c r="L65" s="129">
        <v>9273</v>
      </c>
      <c r="M65" s="129">
        <v>7249</v>
      </c>
      <c r="N65" s="129">
        <v>7168</v>
      </c>
      <c r="O65" s="129">
        <v>8544</v>
      </c>
      <c r="P65" s="129">
        <v>5555</v>
      </c>
      <c r="Q65" s="129">
        <v>3405</v>
      </c>
      <c r="R65" s="146">
        <f t="shared" si="15"/>
        <v>117612</v>
      </c>
    </row>
    <row r="66" s="33" customFormat="1" ht="24.75" customHeight="1" spans="1:18">
      <c r="A66" s="131" t="s">
        <v>116</v>
      </c>
      <c r="B66" s="59" t="s">
        <v>117</v>
      </c>
      <c r="C66" s="71">
        <f t="shared" si="18"/>
        <v>69850</v>
      </c>
      <c r="D66" s="128">
        <v>5109</v>
      </c>
      <c r="E66" s="129"/>
      <c r="F66" s="129">
        <v>8410</v>
      </c>
      <c r="G66" s="129">
        <v>10323</v>
      </c>
      <c r="H66" s="129">
        <v>5573</v>
      </c>
      <c r="I66" s="129">
        <v>4783</v>
      </c>
      <c r="J66" s="129">
        <v>7584</v>
      </c>
      <c r="K66" s="129">
        <v>5796</v>
      </c>
      <c r="L66" s="129">
        <v>5086</v>
      </c>
      <c r="M66" s="129">
        <v>3912</v>
      </c>
      <c r="N66" s="129">
        <v>3814</v>
      </c>
      <c r="O66" s="129">
        <v>4584</v>
      </c>
      <c r="P66" s="129">
        <v>3098</v>
      </c>
      <c r="Q66" s="129">
        <v>1778</v>
      </c>
      <c r="R66" s="146">
        <f t="shared" si="15"/>
        <v>64741</v>
      </c>
    </row>
    <row r="67" s="33" customFormat="1" ht="24.75" customHeight="1" spans="1:18">
      <c r="A67" s="131" t="s">
        <v>118</v>
      </c>
      <c r="B67" s="59"/>
      <c r="C67" s="71">
        <f t="shared" si="18"/>
        <v>83830</v>
      </c>
      <c r="D67" s="128">
        <v>7991</v>
      </c>
      <c r="E67" s="129"/>
      <c r="F67" s="129">
        <v>8809</v>
      </c>
      <c r="G67" s="129">
        <v>11670</v>
      </c>
      <c r="H67" s="129">
        <v>6762</v>
      </c>
      <c r="I67" s="129">
        <v>5686</v>
      </c>
      <c r="J67" s="129">
        <v>9114</v>
      </c>
      <c r="K67" s="129">
        <v>6748</v>
      </c>
      <c r="L67" s="129">
        <v>5999</v>
      </c>
      <c r="M67" s="129">
        <v>4766</v>
      </c>
      <c r="N67" s="129">
        <v>4745</v>
      </c>
      <c r="O67" s="129">
        <v>5778</v>
      </c>
      <c r="P67" s="129">
        <v>3551</v>
      </c>
      <c r="Q67" s="129">
        <v>2211</v>
      </c>
      <c r="R67" s="146">
        <f t="shared" si="15"/>
        <v>75839</v>
      </c>
    </row>
    <row r="68" s="33" customFormat="1" ht="24.75" customHeight="1" spans="1:18">
      <c r="A68" s="131" t="s">
        <v>119</v>
      </c>
      <c r="B68" s="59" t="s">
        <v>120</v>
      </c>
      <c r="C68" s="71">
        <f t="shared" si="18"/>
        <v>48664</v>
      </c>
      <c r="D68" s="128">
        <v>4034</v>
      </c>
      <c r="E68" s="129"/>
      <c r="F68" s="129">
        <v>5888</v>
      </c>
      <c r="G68" s="129">
        <v>7592</v>
      </c>
      <c r="H68" s="129">
        <v>3772</v>
      </c>
      <c r="I68" s="129">
        <v>3234</v>
      </c>
      <c r="J68" s="129">
        <v>5262</v>
      </c>
      <c r="K68" s="129">
        <v>3756</v>
      </c>
      <c r="L68" s="129">
        <v>3754</v>
      </c>
      <c r="M68" s="129">
        <v>2534</v>
      </c>
      <c r="N68" s="129">
        <v>2762</v>
      </c>
      <c r="O68" s="129">
        <v>2832</v>
      </c>
      <c r="P68" s="129">
        <v>2276</v>
      </c>
      <c r="Q68" s="129">
        <v>968</v>
      </c>
      <c r="R68" s="146">
        <f t="shared" si="15"/>
        <v>44630</v>
      </c>
    </row>
    <row r="69" s="33" customFormat="1" ht="24.75" customHeight="1" spans="1:18">
      <c r="A69" s="131" t="s">
        <v>121</v>
      </c>
      <c r="B69" s="59" t="s">
        <v>122</v>
      </c>
      <c r="C69" s="71">
        <f t="shared" si="18"/>
        <v>44471</v>
      </c>
      <c r="D69" s="128">
        <v>2474</v>
      </c>
      <c r="E69" s="129">
        <v>0</v>
      </c>
      <c r="F69" s="129">
        <v>3387</v>
      </c>
      <c r="G69" s="129">
        <v>9713</v>
      </c>
      <c r="H69" s="129">
        <v>2120</v>
      </c>
      <c r="I69" s="129">
        <v>1845</v>
      </c>
      <c r="J69" s="129">
        <v>11903</v>
      </c>
      <c r="K69" s="129">
        <v>2221</v>
      </c>
      <c r="L69" s="129">
        <v>2135</v>
      </c>
      <c r="M69" s="129">
        <v>1478</v>
      </c>
      <c r="N69" s="129">
        <v>1511</v>
      </c>
      <c r="O69" s="129">
        <v>1666</v>
      </c>
      <c r="P69" s="129">
        <v>1353</v>
      </c>
      <c r="Q69" s="129">
        <v>2665</v>
      </c>
      <c r="R69" s="146">
        <f t="shared" si="15"/>
        <v>41997</v>
      </c>
    </row>
    <row r="70" s="33" customFormat="1" ht="24.75" customHeight="1" spans="1:18">
      <c r="A70" s="131" t="s">
        <v>123</v>
      </c>
      <c r="B70" s="59" t="s">
        <v>124</v>
      </c>
      <c r="C70" s="71">
        <f t="shared" si="18"/>
        <v>-3319</v>
      </c>
      <c r="D70" s="128"/>
      <c r="E70" s="129"/>
      <c r="F70" s="129">
        <v>-207</v>
      </c>
      <c r="G70" s="129">
        <v>-598</v>
      </c>
      <c r="H70" s="129">
        <v>-355</v>
      </c>
      <c r="I70" s="129">
        <v>-312</v>
      </c>
      <c r="J70" s="129">
        <v>-235</v>
      </c>
      <c r="K70" s="129">
        <v>-110</v>
      </c>
      <c r="L70" s="129">
        <v>-569</v>
      </c>
      <c r="M70" s="129">
        <v>-184</v>
      </c>
      <c r="N70" s="129">
        <v>-185</v>
      </c>
      <c r="O70" s="129">
        <v>-400</v>
      </c>
      <c r="P70" s="129">
        <v>-128</v>
      </c>
      <c r="Q70" s="129">
        <v>-36</v>
      </c>
      <c r="R70" s="146">
        <f t="shared" si="15"/>
        <v>-3319</v>
      </c>
    </row>
    <row r="71" s="33" customFormat="1" ht="24.75" customHeight="1" spans="1:18">
      <c r="A71" s="131" t="s">
        <v>125</v>
      </c>
      <c r="B71" s="59" t="s">
        <v>126</v>
      </c>
      <c r="C71" s="71">
        <f t="shared" si="18"/>
        <v>6606</v>
      </c>
      <c r="D71" s="128">
        <v>1145</v>
      </c>
      <c r="E71" s="129"/>
      <c r="F71" s="129">
        <v>826</v>
      </c>
      <c r="G71" s="129">
        <v>833</v>
      </c>
      <c r="H71" s="129">
        <v>394</v>
      </c>
      <c r="I71" s="129">
        <v>371</v>
      </c>
      <c r="J71" s="129">
        <v>670</v>
      </c>
      <c r="K71" s="129">
        <v>506</v>
      </c>
      <c r="L71" s="129">
        <v>430</v>
      </c>
      <c r="M71" s="129">
        <v>375</v>
      </c>
      <c r="N71" s="129">
        <v>282</v>
      </c>
      <c r="O71" s="129">
        <v>389</v>
      </c>
      <c r="P71" s="129">
        <v>283</v>
      </c>
      <c r="Q71" s="129">
        <v>102</v>
      </c>
      <c r="R71" s="146">
        <f t="shared" si="15"/>
        <v>5461</v>
      </c>
    </row>
    <row r="72" s="33" customFormat="1" ht="24.75" customHeight="1" spans="1:18">
      <c r="A72" s="131" t="s">
        <v>127</v>
      </c>
      <c r="B72" s="59" t="s">
        <v>128</v>
      </c>
      <c r="C72" s="71">
        <f t="shared" si="18"/>
        <v>57627</v>
      </c>
      <c r="D72" s="128">
        <v>4724</v>
      </c>
      <c r="E72" s="129"/>
      <c r="F72" s="129">
        <v>4944</v>
      </c>
      <c r="G72" s="129">
        <v>12170</v>
      </c>
      <c r="H72" s="129">
        <v>2943</v>
      </c>
      <c r="I72" s="129">
        <v>2675</v>
      </c>
      <c r="J72" s="129">
        <v>13105</v>
      </c>
      <c r="K72" s="129">
        <v>3046</v>
      </c>
      <c r="L72" s="129">
        <v>3007</v>
      </c>
      <c r="M72" s="129">
        <v>2103</v>
      </c>
      <c r="N72" s="129">
        <v>2190</v>
      </c>
      <c r="O72" s="129">
        <v>2300</v>
      </c>
      <c r="P72" s="129">
        <v>1798</v>
      </c>
      <c r="Q72" s="129">
        <v>2622</v>
      </c>
      <c r="R72" s="146">
        <f t="shared" si="15"/>
        <v>52903</v>
      </c>
    </row>
    <row r="73" s="33" customFormat="1" ht="24.75" customHeight="1" spans="1:18">
      <c r="A73" s="131" t="s">
        <v>129</v>
      </c>
      <c r="B73" s="59" t="s">
        <v>130</v>
      </c>
      <c r="C73" s="71">
        <f t="shared" si="18"/>
        <v>6681</v>
      </c>
      <c r="D73" s="128">
        <v>772</v>
      </c>
      <c r="E73" s="129"/>
      <c r="F73" s="129">
        <v>910</v>
      </c>
      <c r="G73" s="129">
        <v>1101</v>
      </c>
      <c r="H73" s="129">
        <v>482</v>
      </c>
      <c r="I73" s="129">
        <v>431</v>
      </c>
      <c r="J73" s="129">
        <v>529</v>
      </c>
      <c r="K73" s="129">
        <v>579</v>
      </c>
      <c r="L73" s="129">
        <v>499</v>
      </c>
      <c r="M73" s="129">
        <v>361</v>
      </c>
      <c r="N73" s="129">
        <v>287</v>
      </c>
      <c r="O73" s="129">
        <v>378</v>
      </c>
      <c r="P73" s="129">
        <v>277</v>
      </c>
      <c r="Q73" s="129">
        <v>75</v>
      </c>
      <c r="R73" s="146">
        <f t="shared" si="15"/>
        <v>5909</v>
      </c>
    </row>
    <row r="74" s="33" customFormat="1" ht="24.75" customHeight="1" spans="1:18">
      <c r="A74" s="131" t="s">
        <v>131</v>
      </c>
      <c r="B74" s="59" t="s">
        <v>132</v>
      </c>
      <c r="C74" s="71">
        <f t="shared" si="18"/>
        <v>2433</v>
      </c>
      <c r="D74" s="128">
        <v>280</v>
      </c>
      <c r="E74" s="129"/>
      <c r="F74" s="129">
        <v>323</v>
      </c>
      <c r="G74" s="129">
        <v>378</v>
      </c>
      <c r="H74" s="129">
        <v>159</v>
      </c>
      <c r="I74" s="129">
        <v>143</v>
      </c>
      <c r="J74" s="129">
        <v>187</v>
      </c>
      <c r="K74" s="129">
        <v>316</v>
      </c>
      <c r="L74" s="129">
        <v>164</v>
      </c>
      <c r="M74" s="129">
        <v>122</v>
      </c>
      <c r="N74" s="129">
        <v>105</v>
      </c>
      <c r="O74" s="129">
        <v>133</v>
      </c>
      <c r="P74" s="129">
        <v>96</v>
      </c>
      <c r="Q74" s="129">
        <v>27</v>
      </c>
      <c r="R74" s="146">
        <f t="shared" si="15"/>
        <v>2153</v>
      </c>
    </row>
    <row r="75" s="33" customFormat="1" ht="24.75" customHeight="1" spans="1:18">
      <c r="A75" s="131" t="s">
        <v>133</v>
      </c>
      <c r="B75" s="59" t="s">
        <v>134</v>
      </c>
      <c r="C75" s="71">
        <f t="shared" si="18"/>
        <v>68</v>
      </c>
      <c r="D75" s="128">
        <v>10</v>
      </c>
      <c r="E75" s="129"/>
      <c r="F75" s="129">
        <v>3</v>
      </c>
      <c r="G75" s="129">
        <v>5</v>
      </c>
      <c r="H75" s="129">
        <v>6</v>
      </c>
      <c r="I75" s="129">
        <v>6</v>
      </c>
      <c r="J75" s="129">
        <v>6</v>
      </c>
      <c r="K75" s="129">
        <v>4</v>
      </c>
      <c r="L75" s="129">
        <v>5</v>
      </c>
      <c r="M75" s="129">
        <v>4</v>
      </c>
      <c r="N75" s="129">
        <v>5</v>
      </c>
      <c r="O75" s="129">
        <v>4</v>
      </c>
      <c r="P75" s="129">
        <v>5</v>
      </c>
      <c r="Q75" s="129">
        <v>5</v>
      </c>
      <c r="R75" s="146">
        <f t="shared" si="15"/>
        <v>58</v>
      </c>
    </row>
    <row r="76" s="33" customFormat="1" ht="24.75" customHeight="1" spans="1:18">
      <c r="A76" s="131" t="s">
        <v>135</v>
      </c>
      <c r="B76" s="59" t="s">
        <v>136</v>
      </c>
      <c r="C76" s="71">
        <f t="shared" si="18"/>
        <v>220</v>
      </c>
      <c r="D76" s="128">
        <v>51</v>
      </c>
      <c r="E76" s="129"/>
      <c r="F76" s="129">
        <v>12</v>
      </c>
      <c r="G76" s="129">
        <v>13</v>
      </c>
      <c r="H76" s="129">
        <v>14</v>
      </c>
      <c r="I76" s="129">
        <v>16</v>
      </c>
      <c r="J76" s="129">
        <v>17</v>
      </c>
      <c r="K76" s="129">
        <v>16</v>
      </c>
      <c r="L76" s="129">
        <v>17</v>
      </c>
      <c r="M76" s="129">
        <v>13</v>
      </c>
      <c r="N76" s="129">
        <v>16</v>
      </c>
      <c r="O76" s="129">
        <v>10</v>
      </c>
      <c r="P76" s="129">
        <v>12</v>
      </c>
      <c r="Q76" s="129">
        <v>13</v>
      </c>
      <c r="R76" s="146">
        <f t="shared" si="15"/>
        <v>169</v>
      </c>
    </row>
    <row r="77" s="33" customFormat="1" ht="24.75" customHeight="1" spans="1:18">
      <c r="A77" s="131" t="s">
        <v>137</v>
      </c>
      <c r="B77" s="131" t="s">
        <v>138</v>
      </c>
      <c r="C77" s="71">
        <f t="shared" si="18"/>
        <v>93426</v>
      </c>
      <c r="D77" s="128">
        <v>10288</v>
      </c>
      <c r="E77" s="129"/>
      <c r="F77" s="129">
        <v>11953</v>
      </c>
      <c r="G77" s="129">
        <v>14849</v>
      </c>
      <c r="H77" s="129">
        <v>6853</v>
      </c>
      <c r="I77" s="129">
        <v>5585</v>
      </c>
      <c r="J77" s="129">
        <v>8363</v>
      </c>
      <c r="K77" s="129">
        <v>7688</v>
      </c>
      <c r="L77" s="129">
        <v>6642</v>
      </c>
      <c r="M77" s="129">
        <v>4716</v>
      </c>
      <c r="N77" s="129">
        <v>5061</v>
      </c>
      <c r="O77" s="129">
        <v>5120</v>
      </c>
      <c r="P77" s="129">
        <v>4230</v>
      </c>
      <c r="Q77" s="129">
        <v>2078</v>
      </c>
      <c r="R77" s="146"/>
    </row>
    <row r="78" s="33" customFormat="1" ht="24.75" customHeight="1" spans="1:18">
      <c r="A78" s="131" t="s">
        <v>139</v>
      </c>
      <c r="B78" s="59" t="s">
        <v>140</v>
      </c>
      <c r="C78" s="71">
        <f t="shared" si="18"/>
        <v>1278</v>
      </c>
      <c r="D78" s="128">
        <v>122</v>
      </c>
      <c r="E78" s="129"/>
      <c r="F78" s="129">
        <v>169</v>
      </c>
      <c r="G78" s="129">
        <v>190</v>
      </c>
      <c r="H78" s="129">
        <v>93</v>
      </c>
      <c r="I78" s="129">
        <v>76</v>
      </c>
      <c r="J78" s="129">
        <v>148</v>
      </c>
      <c r="K78" s="129">
        <v>138</v>
      </c>
      <c r="L78" s="129">
        <v>85</v>
      </c>
      <c r="M78" s="129">
        <v>68</v>
      </c>
      <c r="N78" s="129">
        <v>48</v>
      </c>
      <c r="O78" s="129">
        <v>72</v>
      </c>
      <c r="P78" s="129">
        <v>51</v>
      </c>
      <c r="Q78" s="129">
        <v>18</v>
      </c>
      <c r="R78" s="146">
        <f t="shared" ref="R78:R97" si="19">SUM(F78:Q78)</f>
        <v>1156</v>
      </c>
    </row>
    <row r="79" s="37" customFormat="1" ht="24.75" customHeight="1" spans="1:18">
      <c r="A79" s="59"/>
      <c r="B79" s="60"/>
      <c r="C79" s="61"/>
      <c r="D79" s="96"/>
      <c r="E79" s="108"/>
      <c r="F79" s="108"/>
      <c r="G79" s="108"/>
      <c r="H79" s="108"/>
      <c r="I79" s="108"/>
      <c r="J79" s="108"/>
      <c r="K79" s="108"/>
      <c r="L79" s="108"/>
      <c r="M79" s="108"/>
      <c r="N79" s="108"/>
      <c r="O79" s="108"/>
      <c r="P79" s="108"/>
      <c r="Q79" s="108"/>
      <c r="R79" s="146">
        <f t="shared" si="19"/>
        <v>0</v>
      </c>
    </row>
    <row r="80" s="30" customFormat="1" ht="24.75" customHeight="1" spans="1:18">
      <c r="A80" s="67" t="s">
        <v>141</v>
      </c>
      <c r="B80" s="68"/>
      <c r="C80" s="69">
        <f t="shared" ref="C80:Q80" si="20">SUM(C81:C89)</f>
        <v>77314</v>
      </c>
      <c r="D80" s="70">
        <f t="shared" si="20"/>
        <v>1799</v>
      </c>
      <c r="E80" s="69">
        <f t="shared" si="20"/>
        <v>3710</v>
      </c>
      <c r="F80" s="69">
        <f t="shared" si="20"/>
        <v>1250</v>
      </c>
      <c r="G80" s="69">
        <f t="shared" si="20"/>
        <v>110</v>
      </c>
      <c r="H80" s="69">
        <f t="shared" si="20"/>
        <v>55</v>
      </c>
      <c r="I80" s="69">
        <f t="shared" si="20"/>
        <v>222</v>
      </c>
      <c r="J80" s="69">
        <f t="shared" si="20"/>
        <v>16325</v>
      </c>
      <c r="K80" s="69">
        <f t="shared" si="20"/>
        <v>130</v>
      </c>
      <c r="L80" s="69">
        <f t="shared" si="20"/>
        <v>45</v>
      </c>
      <c r="M80" s="69">
        <f t="shared" si="20"/>
        <v>25</v>
      </c>
      <c r="N80" s="69">
        <f t="shared" si="20"/>
        <v>25</v>
      </c>
      <c r="O80" s="69">
        <f t="shared" si="20"/>
        <v>245</v>
      </c>
      <c r="P80" s="69">
        <f t="shared" si="20"/>
        <v>88</v>
      </c>
      <c r="Q80" s="69">
        <f t="shared" si="20"/>
        <v>53285</v>
      </c>
      <c r="R80" s="146">
        <f t="shared" si="19"/>
        <v>71805</v>
      </c>
    </row>
    <row r="81" s="34" customFormat="1" ht="24.75" customHeight="1" spans="1:18">
      <c r="A81" s="131" t="s">
        <v>142</v>
      </c>
      <c r="B81" s="131" t="s">
        <v>143</v>
      </c>
      <c r="C81" s="71">
        <f t="shared" ref="C81:C89" si="21">SUM(D81:Q81)</f>
        <v>919</v>
      </c>
      <c r="D81" s="124">
        <v>12</v>
      </c>
      <c r="E81" s="149"/>
      <c r="F81" s="149">
        <v>0</v>
      </c>
      <c r="G81" s="149">
        <v>0</v>
      </c>
      <c r="H81" s="149">
        <v>0</v>
      </c>
      <c r="I81" s="149">
        <v>0</v>
      </c>
      <c r="J81" s="184">
        <v>20</v>
      </c>
      <c r="K81" s="149">
        <v>0</v>
      </c>
      <c r="L81" s="149">
        <v>0</v>
      </c>
      <c r="M81" s="149">
        <v>0</v>
      </c>
      <c r="N81" s="149">
        <v>0</v>
      </c>
      <c r="O81" s="149">
        <v>0</v>
      </c>
      <c r="P81" s="149">
        <v>0</v>
      </c>
      <c r="Q81" s="149">
        <v>887</v>
      </c>
      <c r="R81" s="146">
        <f t="shared" si="19"/>
        <v>907</v>
      </c>
    </row>
    <row r="82" s="34" customFormat="1" ht="24.75" customHeight="1" spans="1:18">
      <c r="A82" s="131" t="s">
        <v>144</v>
      </c>
      <c r="B82" s="131" t="s">
        <v>145</v>
      </c>
      <c r="C82" s="71">
        <f t="shared" si="21"/>
        <v>2619</v>
      </c>
      <c r="D82" s="124"/>
      <c r="E82" s="149">
        <v>370</v>
      </c>
      <c r="F82" s="149">
        <v>125</v>
      </c>
      <c r="G82" s="149">
        <v>10</v>
      </c>
      <c r="H82" s="149">
        <v>5</v>
      </c>
      <c r="I82" s="149">
        <v>22</v>
      </c>
      <c r="J82" s="149">
        <v>575</v>
      </c>
      <c r="K82" s="149">
        <v>10</v>
      </c>
      <c r="L82" s="149">
        <v>5</v>
      </c>
      <c r="M82" s="149">
        <v>5</v>
      </c>
      <c r="N82" s="149">
        <v>5</v>
      </c>
      <c r="O82" s="149">
        <v>25</v>
      </c>
      <c r="P82" s="149">
        <v>8</v>
      </c>
      <c r="Q82" s="149">
        <v>1454</v>
      </c>
      <c r="R82" s="146">
        <f t="shared" si="19"/>
        <v>2249</v>
      </c>
    </row>
    <row r="83" s="34" customFormat="1" ht="24.75" customHeight="1" spans="1:18">
      <c r="A83" s="131" t="s">
        <v>146</v>
      </c>
      <c r="B83" s="131" t="s">
        <v>147</v>
      </c>
      <c r="C83" s="71">
        <f t="shared" si="21"/>
        <v>10000</v>
      </c>
      <c r="D83" s="124"/>
      <c r="E83" s="149"/>
      <c r="F83" s="149"/>
      <c r="G83" s="149"/>
      <c r="H83" s="149"/>
      <c r="I83" s="149"/>
      <c r="J83" s="149"/>
      <c r="K83" s="149"/>
      <c r="L83" s="149"/>
      <c r="M83" s="149"/>
      <c r="N83" s="149"/>
      <c r="O83" s="149"/>
      <c r="P83" s="149"/>
      <c r="Q83" s="149">
        <v>10000</v>
      </c>
      <c r="R83" s="146">
        <f t="shared" si="19"/>
        <v>10000</v>
      </c>
    </row>
    <row r="84" s="34" customFormat="1" ht="24.75" customHeight="1" spans="1:18">
      <c r="A84" s="131" t="s">
        <v>148</v>
      </c>
      <c r="B84" s="131" t="s">
        <v>149</v>
      </c>
      <c r="C84" s="71">
        <f t="shared" si="21"/>
        <v>19941</v>
      </c>
      <c r="D84" s="124">
        <v>1787</v>
      </c>
      <c r="E84" s="149">
        <v>3340</v>
      </c>
      <c r="F84" s="149">
        <v>1125</v>
      </c>
      <c r="G84" s="149">
        <v>100</v>
      </c>
      <c r="H84" s="149">
        <v>50</v>
      </c>
      <c r="I84" s="149">
        <v>200</v>
      </c>
      <c r="J84" s="149">
        <v>5571</v>
      </c>
      <c r="K84" s="149">
        <v>120</v>
      </c>
      <c r="L84" s="149">
        <v>40</v>
      </c>
      <c r="M84" s="149">
        <v>20</v>
      </c>
      <c r="N84" s="149">
        <v>20</v>
      </c>
      <c r="O84" s="149">
        <v>220</v>
      </c>
      <c r="P84" s="149">
        <v>80</v>
      </c>
      <c r="Q84" s="149">
        <v>7268</v>
      </c>
      <c r="R84" s="146">
        <f t="shared" si="19"/>
        <v>14814</v>
      </c>
    </row>
    <row r="85" s="34" customFormat="1" ht="24.75" customHeight="1" spans="1:18">
      <c r="A85" s="131" t="s">
        <v>150</v>
      </c>
      <c r="B85" s="131" t="s">
        <v>151</v>
      </c>
      <c r="C85" s="71">
        <f t="shared" si="21"/>
        <v>340</v>
      </c>
      <c r="D85" s="124"/>
      <c r="E85" s="149"/>
      <c r="F85" s="149"/>
      <c r="G85" s="149"/>
      <c r="H85" s="149"/>
      <c r="I85" s="149"/>
      <c r="J85" s="149"/>
      <c r="K85" s="149"/>
      <c r="L85" s="149"/>
      <c r="M85" s="149"/>
      <c r="N85" s="149"/>
      <c r="O85" s="149"/>
      <c r="P85" s="149"/>
      <c r="Q85" s="149">
        <v>340</v>
      </c>
      <c r="R85" s="146">
        <f t="shared" si="19"/>
        <v>340</v>
      </c>
    </row>
    <row r="86" s="35" customFormat="1" ht="24.75" customHeight="1" spans="1:18">
      <c r="A86" s="131" t="s">
        <v>144</v>
      </c>
      <c r="B86" s="131" t="s">
        <v>152</v>
      </c>
      <c r="C86" s="71">
        <f t="shared" si="21"/>
        <v>6642</v>
      </c>
      <c r="D86" s="124">
        <v>0</v>
      </c>
      <c r="E86" s="149"/>
      <c r="F86" s="149">
        <v>0</v>
      </c>
      <c r="G86" s="149">
        <v>0</v>
      </c>
      <c r="H86" s="149">
        <v>0</v>
      </c>
      <c r="I86" s="149">
        <v>0</v>
      </c>
      <c r="J86" s="149">
        <v>1956</v>
      </c>
      <c r="K86" s="149">
        <v>0</v>
      </c>
      <c r="L86" s="149">
        <v>0</v>
      </c>
      <c r="M86" s="149">
        <v>0</v>
      </c>
      <c r="N86" s="149">
        <v>0</v>
      </c>
      <c r="O86" s="149">
        <v>0</v>
      </c>
      <c r="P86" s="149">
        <v>0</v>
      </c>
      <c r="Q86" s="149">
        <v>4686</v>
      </c>
      <c r="R86" s="147">
        <f t="shared" si="19"/>
        <v>6642</v>
      </c>
    </row>
    <row r="87" s="34" customFormat="1" ht="24.75" customHeight="1" spans="1:18">
      <c r="A87" s="131" t="s">
        <v>148</v>
      </c>
      <c r="B87" s="131" t="s">
        <v>153</v>
      </c>
      <c r="C87" s="71">
        <f t="shared" si="21"/>
        <v>26853</v>
      </c>
      <c r="D87" s="124"/>
      <c r="E87" s="149"/>
      <c r="F87" s="149"/>
      <c r="G87" s="149"/>
      <c r="H87" s="149"/>
      <c r="I87" s="149"/>
      <c r="J87" s="149">
        <v>8203</v>
      </c>
      <c r="K87" s="149"/>
      <c r="L87" s="149"/>
      <c r="M87" s="149"/>
      <c r="N87" s="149"/>
      <c r="O87" s="149"/>
      <c r="P87" s="183"/>
      <c r="Q87" s="149">
        <v>18650</v>
      </c>
      <c r="R87" s="146">
        <f t="shared" si="19"/>
        <v>26853</v>
      </c>
    </row>
    <row r="88" s="34" customFormat="1" ht="24.75" customHeight="1" spans="1:18">
      <c r="A88" s="131" t="s">
        <v>146</v>
      </c>
      <c r="B88" s="131" t="s">
        <v>154</v>
      </c>
      <c r="C88" s="71">
        <f t="shared" si="21"/>
        <v>10000</v>
      </c>
      <c r="D88" s="124"/>
      <c r="E88" s="149"/>
      <c r="F88" s="149"/>
      <c r="G88" s="149"/>
      <c r="H88" s="149"/>
      <c r="I88" s="149"/>
      <c r="J88" s="149"/>
      <c r="K88" s="149"/>
      <c r="L88" s="149"/>
      <c r="M88" s="149"/>
      <c r="N88" s="149"/>
      <c r="O88" s="149"/>
      <c r="P88" s="149"/>
      <c r="Q88" s="149">
        <v>10000</v>
      </c>
      <c r="R88" s="146">
        <f t="shared" si="19"/>
        <v>10000</v>
      </c>
    </row>
    <row r="89" s="34" customFormat="1" ht="24.75" customHeight="1" spans="1:18">
      <c r="A89" s="89"/>
      <c r="B89" s="107"/>
      <c r="C89" s="71">
        <f t="shared" si="21"/>
        <v>0</v>
      </c>
      <c r="D89" s="124"/>
      <c r="E89" s="149"/>
      <c r="F89" s="149"/>
      <c r="G89" s="149"/>
      <c r="H89" s="149"/>
      <c r="I89" s="149"/>
      <c r="J89" s="149"/>
      <c r="K89" s="149"/>
      <c r="L89" s="149"/>
      <c r="M89" s="149"/>
      <c r="N89" s="149"/>
      <c r="O89" s="149"/>
      <c r="P89" s="149"/>
      <c r="Q89" s="149"/>
      <c r="R89" s="146">
        <f t="shared" si="19"/>
        <v>0</v>
      </c>
    </row>
    <row r="90" s="36" customFormat="1" ht="24.75" customHeight="1" spans="1:18">
      <c r="A90" s="67" t="s">
        <v>155</v>
      </c>
      <c r="B90" s="150"/>
      <c r="C90" s="151">
        <f t="shared" ref="C90:Q90" si="22">SUM(C91:C97)</f>
        <v>685673</v>
      </c>
      <c r="D90" s="152">
        <f t="shared" si="22"/>
        <v>0</v>
      </c>
      <c r="E90" s="151">
        <f t="shared" si="22"/>
        <v>0</v>
      </c>
      <c r="F90" s="151">
        <f t="shared" si="22"/>
        <v>37918</v>
      </c>
      <c r="G90" s="151">
        <f t="shared" si="22"/>
        <v>157047</v>
      </c>
      <c r="H90" s="151">
        <f t="shared" si="22"/>
        <v>56923</v>
      </c>
      <c r="I90" s="151">
        <f t="shared" si="22"/>
        <v>42348</v>
      </c>
      <c r="J90" s="151">
        <f t="shared" si="22"/>
        <v>96084</v>
      </c>
      <c r="K90" s="151">
        <f t="shared" si="22"/>
        <v>83974</v>
      </c>
      <c r="L90" s="151">
        <f t="shared" si="22"/>
        <v>43659</v>
      </c>
      <c r="M90" s="151">
        <f t="shared" si="22"/>
        <v>29072</v>
      </c>
      <c r="N90" s="151">
        <f t="shared" si="22"/>
        <v>24623</v>
      </c>
      <c r="O90" s="151">
        <f t="shared" si="22"/>
        <v>60999</v>
      </c>
      <c r="P90" s="151">
        <f t="shared" si="22"/>
        <v>31779</v>
      </c>
      <c r="Q90" s="151">
        <f t="shared" si="22"/>
        <v>21247</v>
      </c>
      <c r="R90" s="146">
        <f t="shared" si="19"/>
        <v>685673</v>
      </c>
    </row>
    <row r="91" s="34" customFormat="1" ht="24.75" customHeight="1" spans="1:18">
      <c r="A91" s="131" t="s">
        <v>156</v>
      </c>
      <c r="B91" s="131" t="s">
        <v>157</v>
      </c>
      <c r="C91" s="71">
        <f t="shared" ref="C91:C97" si="23">SUM(D91:Q91)</f>
        <v>13905</v>
      </c>
      <c r="D91" s="124"/>
      <c r="E91" s="149"/>
      <c r="F91" s="149">
        <v>575</v>
      </c>
      <c r="G91" s="149">
        <v>2021</v>
      </c>
      <c r="H91" s="149">
        <v>1782</v>
      </c>
      <c r="I91" s="149">
        <v>359</v>
      </c>
      <c r="J91" s="184">
        <v>4574</v>
      </c>
      <c r="K91" s="149">
        <v>523</v>
      </c>
      <c r="L91" s="149">
        <v>681</v>
      </c>
      <c r="M91" s="149">
        <v>669</v>
      </c>
      <c r="N91" s="149">
        <v>186</v>
      </c>
      <c r="O91" s="149">
        <v>96</v>
      </c>
      <c r="P91" s="149">
        <v>948</v>
      </c>
      <c r="Q91" s="149">
        <v>1491</v>
      </c>
      <c r="R91" s="146">
        <f t="shared" si="19"/>
        <v>13905</v>
      </c>
    </row>
    <row r="92" s="34" customFormat="1" ht="24.75" customHeight="1" spans="1:18">
      <c r="A92" s="131" t="s">
        <v>158</v>
      </c>
      <c r="B92" s="131" t="s">
        <v>159</v>
      </c>
      <c r="C92" s="71">
        <f t="shared" si="23"/>
        <v>415816</v>
      </c>
      <c r="D92" s="124"/>
      <c r="E92" s="149"/>
      <c r="F92" s="149">
        <v>21750</v>
      </c>
      <c r="G92" s="149">
        <v>104776</v>
      </c>
      <c r="H92" s="149">
        <v>33472</v>
      </c>
      <c r="I92" s="149">
        <v>25121</v>
      </c>
      <c r="J92" s="149">
        <v>54266</v>
      </c>
      <c r="K92" s="149">
        <v>55154</v>
      </c>
      <c r="L92" s="149">
        <v>25616</v>
      </c>
      <c r="M92" s="149">
        <v>15722</v>
      </c>
      <c r="N92" s="149">
        <v>14241</v>
      </c>
      <c r="O92" s="149">
        <v>38892</v>
      </c>
      <c r="P92" s="149">
        <v>17527</v>
      </c>
      <c r="Q92" s="149">
        <v>9279</v>
      </c>
      <c r="R92" s="146">
        <f t="shared" si="19"/>
        <v>415816</v>
      </c>
    </row>
    <row r="93" s="34" customFormat="1" ht="24.75" customHeight="1" spans="1:18">
      <c r="A93" s="131" t="s">
        <v>156</v>
      </c>
      <c r="B93" s="131" t="s">
        <v>160</v>
      </c>
      <c r="C93" s="71">
        <f t="shared" si="23"/>
        <v>126966</v>
      </c>
      <c r="D93" s="124"/>
      <c r="E93" s="149"/>
      <c r="F93" s="149">
        <v>6851</v>
      </c>
      <c r="G93" s="149">
        <v>31721</v>
      </c>
      <c r="H93" s="149">
        <v>10243</v>
      </c>
      <c r="I93" s="149">
        <v>7821</v>
      </c>
      <c r="J93" s="149">
        <v>16184</v>
      </c>
      <c r="K93" s="149">
        <v>17103</v>
      </c>
      <c r="L93" s="149">
        <v>8139</v>
      </c>
      <c r="M93" s="149">
        <v>5101</v>
      </c>
      <c r="N93" s="149">
        <v>3811</v>
      </c>
      <c r="O93" s="149">
        <v>12080</v>
      </c>
      <c r="P93" s="149">
        <v>5410</v>
      </c>
      <c r="Q93" s="149">
        <v>2502</v>
      </c>
      <c r="R93" s="146">
        <f t="shared" si="19"/>
        <v>126966</v>
      </c>
    </row>
    <row r="94" s="34" customFormat="1" ht="24.75" customHeight="1" spans="1:18">
      <c r="A94" s="131" t="s">
        <v>161</v>
      </c>
      <c r="B94" s="131" t="s">
        <v>162</v>
      </c>
      <c r="C94" s="71">
        <f t="shared" si="23"/>
        <v>15000</v>
      </c>
      <c r="D94" s="124"/>
      <c r="E94" s="149"/>
      <c r="F94" s="149">
        <v>1464</v>
      </c>
      <c r="G94" s="149">
        <v>2680</v>
      </c>
      <c r="H94" s="149">
        <v>1336</v>
      </c>
      <c r="I94" s="149">
        <v>1162</v>
      </c>
      <c r="J94" s="149">
        <v>2010</v>
      </c>
      <c r="K94" s="149">
        <v>1572</v>
      </c>
      <c r="L94" s="149">
        <v>1235</v>
      </c>
      <c r="M94" s="149">
        <v>959</v>
      </c>
      <c r="N94" s="149">
        <v>662</v>
      </c>
      <c r="O94" s="149">
        <v>1063</v>
      </c>
      <c r="P94" s="149">
        <v>647</v>
      </c>
      <c r="Q94" s="149">
        <v>210</v>
      </c>
      <c r="R94" s="146">
        <f t="shared" si="19"/>
        <v>15000</v>
      </c>
    </row>
    <row r="95" s="34" customFormat="1" ht="24.75" customHeight="1" spans="1:18">
      <c r="A95" s="131" t="s">
        <v>163</v>
      </c>
      <c r="B95" s="131" t="s">
        <v>164</v>
      </c>
      <c r="C95" s="71">
        <f t="shared" si="23"/>
        <v>11735</v>
      </c>
      <c r="D95" s="124"/>
      <c r="E95" s="149"/>
      <c r="F95" s="149">
        <v>1000</v>
      </c>
      <c r="G95" s="149">
        <v>1000</v>
      </c>
      <c r="H95" s="149">
        <v>1000</v>
      </c>
      <c r="I95" s="149">
        <v>1000</v>
      </c>
      <c r="J95" s="149">
        <v>1000</v>
      </c>
      <c r="K95" s="149">
        <v>1000</v>
      </c>
      <c r="L95" s="149">
        <v>1000</v>
      </c>
      <c r="M95" s="149">
        <v>1000</v>
      </c>
      <c r="N95" s="149">
        <v>735</v>
      </c>
      <c r="O95" s="149">
        <v>1000</v>
      </c>
      <c r="P95" s="149">
        <v>1000</v>
      </c>
      <c r="Q95" s="149">
        <v>1000</v>
      </c>
      <c r="R95" s="146">
        <f t="shared" si="19"/>
        <v>11735</v>
      </c>
    </row>
    <row r="96" s="34" customFormat="1" ht="24.75" customHeight="1" spans="1:18">
      <c r="A96" s="131" t="s">
        <v>165</v>
      </c>
      <c r="B96" s="131" t="s">
        <v>166</v>
      </c>
      <c r="C96" s="71">
        <f t="shared" si="23"/>
        <v>94020</v>
      </c>
      <c r="D96" s="124"/>
      <c r="E96" s="149"/>
      <c r="F96" s="149">
        <v>5809</v>
      </c>
      <c r="G96" s="149">
        <v>13582</v>
      </c>
      <c r="H96" s="149">
        <v>8356</v>
      </c>
      <c r="I96" s="149">
        <v>6300</v>
      </c>
      <c r="J96" s="149">
        <v>16996</v>
      </c>
      <c r="K96" s="149">
        <v>7813</v>
      </c>
      <c r="L96" s="149">
        <v>6394</v>
      </c>
      <c r="M96" s="149">
        <v>5195</v>
      </c>
      <c r="N96" s="149">
        <v>4623</v>
      </c>
      <c r="O96" s="149">
        <v>7182</v>
      </c>
      <c r="P96" s="149">
        <v>5339</v>
      </c>
      <c r="Q96" s="149">
        <v>6431</v>
      </c>
      <c r="R96" s="146">
        <f t="shared" si="19"/>
        <v>94020</v>
      </c>
    </row>
    <row r="97" s="34" customFormat="1" ht="24.75" customHeight="1" spans="1:18">
      <c r="A97" s="131" t="s">
        <v>161</v>
      </c>
      <c r="B97" s="131" t="s">
        <v>167</v>
      </c>
      <c r="C97" s="71">
        <f t="shared" si="23"/>
        <v>8231</v>
      </c>
      <c r="D97" s="124"/>
      <c r="E97" s="149"/>
      <c r="F97" s="149">
        <v>469</v>
      </c>
      <c r="G97" s="149">
        <v>1267</v>
      </c>
      <c r="H97" s="149">
        <v>734</v>
      </c>
      <c r="I97" s="149">
        <v>585</v>
      </c>
      <c r="J97" s="149">
        <v>1054</v>
      </c>
      <c r="K97" s="149">
        <v>809</v>
      </c>
      <c r="L97" s="149">
        <v>594</v>
      </c>
      <c r="M97" s="149">
        <v>426</v>
      </c>
      <c r="N97" s="149">
        <v>365</v>
      </c>
      <c r="O97" s="149">
        <v>686</v>
      </c>
      <c r="P97" s="149">
        <v>908</v>
      </c>
      <c r="Q97" s="149">
        <v>334</v>
      </c>
      <c r="R97" s="146">
        <f t="shared" si="19"/>
        <v>8231</v>
      </c>
    </row>
    <row r="98" s="38" customFormat="1" ht="24.75" customHeight="1" spans="1:18">
      <c r="A98" s="153"/>
      <c r="B98" s="154"/>
      <c r="C98" s="155"/>
      <c r="D98" s="156"/>
      <c r="E98" s="157"/>
      <c r="F98" s="157"/>
      <c r="G98" s="157"/>
      <c r="H98" s="157"/>
      <c r="I98" s="157"/>
      <c r="J98" s="157"/>
      <c r="K98" s="149"/>
      <c r="L98" s="157"/>
      <c r="M98" s="157"/>
      <c r="N98" s="157"/>
      <c r="O98" s="157"/>
      <c r="P98" s="157"/>
      <c r="Q98" s="157"/>
      <c r="R98" s="146"/>
    </row>
    <row r="99" s="36" customFormat="1" ht="24.75" customHeight="1" spans="1:18">
      <c r="A99" s="67" t="s">
        <v>168</v>
      </c>
      <c r="B99" s="150"/>
      <c r="C99" s="151">
        <f>SUM(D99:Q99)</f>
        <v>19569</v>
      </c>
      <c r="D99" s="152">
        <f t="shared" ref="D99:Q99" si="24">SUM(D100:D102)</f>
        <v>0</v>
      </c>
      <c r="E99" s="151">
        <f t="shared" si="24"/>
        <v>0</v>
      </c>
      <c r="F99" s="151">
        <f t="shared" si="24"/>
        <v>605</v>
      </c>
      <c r="G99" s="151">
        <f t="shared" si="24"/>
        <v>4132</v>
      </c>
      <c r="H99" s="151">
        <f t="shared" si="24"/>
        <v>2390</v>
      </c>
      <c r="I99" s="151">
        <f t="shared" si="24"/>
        <v>2140</v>
      </c>
      <c r="J99" s="151">
        <f t="shared" si="24"/>
        <v>3052</v>
      </c>
      <c r="K99" s="151">
        <f t="shared" si="24"/>
        <v>2267</v>
      </c>
      <c r="L99" s="151">
        <f t="shared" si="24"/>
        <v>1630</v>
      </c>
      <c r="M99" s="151">
        <f t="shared" si="24"/>
        <v>524</v>
      </c>
      <c r="N99" s="151">
        <f t="shared" si="24"/>
        <v>252</v>
      </c>
      <c r="O99" s="151">
        <f t="shared" si="24"/>
        <v>1789</v>
      </c>
      <c r="P99" s="151">
        <f t="shared" si="24"/>
        <v>532</v>
      </c>
      <c r="Q99" s="151">
        <f t="shared" si="24"/>
        <v>256</v>
      </c>
      <c r="R99" s="146">
        <f>SUM(F99:Q99)</f>
        <v>19569</v>
      </c>
    </row>
    <row r="100" s="35" customFormat="1" ht="24.75" customHeight="1" spans="1:18">
      <c r="A100" s="158" t="s">
        <v>169</v>
      </c>
      <c r="B100" s="158" t="s">
        <v>170</v>
      </c>
      <c r="C100" s="71">
        <f>SUM(D100:Q100)</f>
        <v>16743</v>
      </c>
      <c r="D100" s="124"/>
      <c r="E100" s="149"/>
      <c r="F100" s="149">
        <v>605</v>
      </c>
      <c r="G100" s="149">
        <v>3199</v>
      </c>
      <c r="H100" s="149">
        <v>2058</v>
      </c>
      <c r="I100" s="149">
        <v>1774</v>
      </c>
      <c r="J100" s="149">
        <v>2715</v>
      </c>
      <c r="K100" s="149">
        <v>1910</v>
      </c>
      <c r="L100" s="184">
        <v>1342</v>
      </c>
      <c r="M100" s="149">
        <v>524</v>
      </c>
      <c r="N100" s="149">
        <v>252</v>
      </c>
      <c r="O100" s="149">
        <v>1576</v>
      </c>
      <c r="P100" s="149">
        <v>532</v>
      </c>
      <c r="Q100" s="149">
        <v>256</v>
      </c>
      <c r="R100" s="147">
        <f>SUM(F100:Q100)</f>
        <v>16743</v>
      </c>
    </row>
    <row r="101" s="34" customFormat="1" ht="24.75" customHeight="1" spans="1:18">
      <c r="A101" s="89" t="s">
        <v>171</v>
      </c>
      <c r="B101" s="89" t="s">
        <v>172</v>
      </c>
      <c r="C101" s="71">
        <f>SUM(D101:Q101)</f>
        <v>2826</v>
      </c>
      <c r="D101" s="124"/>
      <c r="E101" s="149"/>
      <c r="F101" s="149">
        <v>0</v>
      </c>
      <c r="G101" s="149">
        <v>933</v>
      </c>
      <c r="H101" s="149">
        <v>332</v>
      </c>
      <c r="I101" s="149">
        <v>366</v>
      </c>
      <c r="J101" s="149">
        <v>337</v>
      </c>
      <c r="K101" s="149">
        <v>357</v>
      </c>
      <c r="L101" s="149">
        <v>288</v>
      </c>
      <c r="M101" s="149">
        <v>0</v>
      </c>
      <c r="N101" s="149">
        <v>0</v>
      </c>
      <c r="O101" s="149">
        <v>213</v>
      </c>
      <c r="P101" s="149">
        <v>0</v>
      </c>
      <c r="Q101" s="149">
        <v>0</v>
      </c>
      <c r="R101" s="146">
        <f>SUM(F101:Q101)</f>
        <v>2826</v>
      </c>
    </row>
    <row r="102" s="37" customFormat="1" ht="24.75" customHeight="1" spans="1:18">
      <c r="A102" s="90"/>
      <c r="B102" s="90"/>
      <c r="C102" s="71"/>
      <c r="D102" s="96"/>
      <c r="E102" s="159"/>
      <c r="F102" s="159"/>
      <c r="G102" s="160"/>
      <c r="H102" s="161"/>
      <c r="I102" s="185"/>
      <c r="J102" s="186"/>
      <c r="K102" s="187"/>
      <c r="L102" s="187"/>
      <c r="M102" s="188"/>
      <c r="N102" s="189"/>
      <c r="O102" s="190"/>
      <c r="P102" s="190"/>
      <c r="Q102" s="190"/>
      <c r="R102" s="146"/>
    </row>
    <row r="103" s="30" customFormat="1" ht="24.75" customHeight="1" spans="1:18">
      <c r="A103" s="162" t="s">
        <v>173</v>
      </c>
      <c r="B103" s="163"/>
      <c r="C103" s="164">
        <f>SUM(D103:Q103)</f>
        <v>75000</v>
      </c>
      <c r="D103" s="165">
        <f t="shared" ref="D103:Q103" si="25">SUM(D104:D106)</f>
        <v>47902</v>
      </c>
      <c r="E103" s="166">
        <f t="shared" si="25"/>
        <v>10000</v>
      </c>
      <c r="F103" s="166">
        <f t="shared" si="25"/>
        <v>2135</v>
      </c>
      <c r="G103" s="166">
        <f t="shared" si="25"/>
        <v>4103</v>
      </c>
      <c r="H103" s="166">
        <f t="shared" si="25"/>
        <v>1130</v>
      </c>
      <c r="I103" s="166">
        <f t="shared" si="25"/>
        <v>1084</v>
      </c>
      <c r="J103" s="166">
        <f t="shared" si="25"/>
        <v>1471</v>
      </c>
      <c r="K103" s="166">
        <f t="shared" si="25"/>
        <v>1133</v>
      </c>
      <c r="L103" s="166">
        <f t="shared" si="25"/>
        <v>1700</v>
      </c>
      <c r="M103" s="166">
        <f t="shared" si="25"/>
        <v>664</v>
      </c>
      <c r="N103" s="166">
        <f t="shared" si="25"/>
        <v>584</v>
      </c>
      <c r="O103" s="166">
        <f t="shared" si="25"/>
        <v>944</v>
      </c>
      <c r="P103" s="166">
        <f t="shared" si="25"/>
        <v>754</v>
      </c>
      <c r="Q103" s="166">
        <f t="shared" si="25"/>
        <v>1396</v>
      </c>
      <c r="R103" s="146">
        <f>SUM(F103:Q103)</f>
        <v>17098</v>
      </c>
    </row>
    <row r="104" s="28" customFormat="1" ht="24.75" customHeight="1" spans="1:18">
      <c r="A104" s="59" t="s">
        <v>146</v>
      </c>
      <c r="B104" s="59" t="s">
        <v>174</v>
      </c>
      <c r="C104" s="71">
        <f>SUM(D104:Q104)</f>
        <v>50000</v>
      </c>
      <c r="D104" s="167">
        <v>27000</v>
      </c>
      <c r="E104" s="168">
        <v>10000</v>
      </c>
      <c r="F104" s="168">
        <v>2003</v>
      </c>
      <c r="G104" s="168">
        <v>1887</v>
      </c>
      <c r="H104" s="168">
        <v>1050</v>
      </c>
      <c r="I104" s="168">
        <v>1050</v>
      </c>
      <c r="J104" s="168">
        <v>1278</v>
      </c>
      <c r="K104" s="168">
        <v>958</v>
      </c>
      <c r="L104" s="168">
        <v>1523</v>
      </c>
      <c r="M104" s="168">
        <v>603</v>
      </c>
      <c r="N104" s="168">
        <v>529</v>
      </c>
      <c r="O104" s="168">
        <v>900</v>
      </c>
      <c r="P104" s="170">
        <v>700</v>
      </c>
      <c r="Q104" s="168">
        <v>519</v>
      </c>
      <c r="R104" s="146">
        <f>SUM(F104:Q104)</f>
        <v>13000</v>
      </c>
    </row>
    <row r="105" s="28" customFormat="1" ht="24.75" customHeight="1" spans="1:18">
      <c r="A105" s="59" t="s">
        <v>146</v>
      </c>
      <c r="B105" s="59" t="s">
        <v>175</v>
      </c>
      <c r="C105" s="71">
        <f>SUM(D105:Q105)</f>
        <v>25000</v>
      </c>
      <c r="D105" s="169">
        <v>20902</v>
      </c>
      <c r="E105" s="168"/>
      <c r="F105" s="168">
        <v>132</v>
      </c>
      <c r="G105" s="168">
        <v>2216</v>
      </c>
      <c r="H105" s="168">
        <v>80</v>
      </c>
      <c r="I105" s="168">
        <v>34</v>
      </c>
      <c r="J105" s="168">
        <v>193</v>
      </c>
      <c r="K105" s="168">
        <v>175</v>
      </c>
      <c r="L105" s="168">
        <v>177</v>
      </c>
      <c r="M105" s="168">
        <v>61</v>
      </c>
      <c r="N105" s="168">
        <v>55</v>
      </c>
      <c r="O105" s="168">
        <v>44</v>
      </c>
      <c r="P105" s="168">
        <v>54</v>
      </c>
      <c r="Q105" s="168">
        <v>877</v>
      </c>
      <c r="R105" s="146">
        <f>SUM(F105:Q105)</f>
        <v>4098</v>
      </c>
    </row>
    <row r="106" s="39" customFormat="1" ht="24.75" customHeight="1" spans="1:18">
      <c r="A106" s="84"/>
      <c r="B106" s="84"/>
      <c r="C106" s="86">
        <f>SUM(D106:Q106)</f>
        <v>0</v>
      </c>
      <c r="D106" s="167"/>
      <c r="E106" s="170"/>
      <c r="F106" s="170"/>
      <c r="G106" s="170"/>
      <c r="H106" s="170"/>
      <c r="I106" s="170"/>
      <c r="J106" s="170"/>
      <c r="K106" s="170"/>
      <c r="L106" s="170"/>
      <c r="M106" s="170"/>
      <c r="N106" s="170"/>
      <c r="O106" s="170"/>
      <c r="P106" s="170"/>
      <c r="Q106" s="170"/>
      <c r="R106" s="147">
        <f>SUM(F106:Q106)</f>
        <v>0</v>
      </c>
    </row>
    <row r="107" s="30" customFormat="1" ht="24.75" customHeight="1" spans="1:18">
      <c r="A107" s="171" t="s">
        <v>176</v>
      </c>
      <c r="B107" s="172"/>
      <c r="C107" s="173">
        <f>SUM(D107:Q107)</f>
        <v>72475</v>
      </c>
      <c r="D107" s="174">
        <v>15081</v>
      </c>
      <c r="E107" s="175">
        <v>77</v>
      </c>
      <c r="F107" s="175">
        <v>7697</v>
      </c>
      <c r="G107" s="175">
        <v>8465</v>
      </c>
      <c r="H107" s="175">
        <v>4179</v>
      </c>
      <c r="I107" s="175">
        <v>3312</v>
      </c>
      <c r="J107" s="173">
        <v>9516</v>
      </c>
      <c r="K107" s="173">
        <v>5843</v>
      </c>
      <c r="L107" s="173">
        <v>4280</v>
      </c>
      <c r="M107" s="173">
        <v>2870</v>
      </c>
      <c r="N107" s="173">
        <v>3178</v>
      </c>
      <c r="O107" s="173">
        <v>3953</v>
      </c>
      <c r="P107" s="173">
        <v>2351</v>
      </c>
      <c r="Q107" s="173">
        <v>1673</v>
      </c>
      <c r="R107" s="147">
        <v>1410</v>
      </c>
    </row>
    <row r="108" s="28" customFormat="1" ht="24.75" customHeight="1" spans="1:18">
      <c r="A108" s="176"/>
      <c r="B108" s="59"/>
      <c r="C108" s="61"/>
      <c r="D108" s="124"/>
      <c r="E108" s="177"/>
      <c r="F108" s="177"/>
      <c r="G108" s="177"/>
      <c r="H108" s="177"/>
      <c r="I108" s="177"/>
      <c r="J108" s="149"/>
      <c r="K108" s="149"/>
      <c r="L108" s="149"/>
      <c r="M108" s="149"/>
      <c r="N108" s="149"/>
      <c r="O108" s="149"/>
      <c r="P108" s="149"/>
      <c r="Q108" s="149"/>
      <c r="R108" s="146"/>
    </row>
    <row r="109" s="30" customFormat="1" ht="24.75" customHeight="1" spans="1:18">
      <c r="A109" s="178" t="s">
        <v>177</v>
      </c>
      <c r="B109" s="179"/>
      <c r="C109" s="69">
        <f t="shared" ref="C109:C115" si="26">SUM(D109:Q109)</f>
        <v>2397</v>
      </c>
      <c r="D109" s="70">
        <v>2397</v>
      </c>
      <c r="E109" s="151"/>
      <c r="F109" s="151"/>
      <c r="G109" s="151"/>
      <c r="H109" s="151"/>
      <c r="I109" s="151"/>
      <c r="J109" s="69"/>
      <c r="K109" s="69"/>
      <c r="L109" s="69"/>
      <c r="M109" s="69"/>
      <c r="N109" s="69"/>
      <c r="O109" s="69"/>
      <c r="P109" s="69"/>
      <c r="Q109" s="69"/>
      <c r="R109" s="146"/>
    </row>
    <row r="110" s="28" customFormat="1" ht="24.75" customHeight="1" spans="1:18">
      <c r="A110" s="176"/>
      <c r="B110" s="59"/>
      <c r="C110" s="61"/>
      <c r="D110" s="124"/>
      <c r="E110" s="177"/>
      <c r="F110" s="177"/>
      <c r="G110" s="177"/>
      <c r="H110" s="177"/>
      <c r="I110" s="177"/>
      <c r="J110" s="149"/>
      <c r="K110" s="149"/>
      <c r="L110" s="149"/>
      <c r="M110" s="149"/>
      <c r="N110" s="149"/>
      <c r="O110" s="149"/>
      <c r="P110" s="149"/>
      <c r="Q110" s="149"/>
      <c r="R110" s="146"/>
    </row>
    <row r="111" s="30" customFormat="1" ht="24.75" customHeight="1" spans="1:18">
      <c r="A111" s="178" t="s">
        <v>178</v>
      </c>
      <c r="B111" s="179"/>
      <c r="C111" s="69">
        <f t="shared" ref="C111:Q111" si="27">SUM(C112:C116)</f>
        <v>64863</v>
      </c>
      <c r="D111" s="70">
        <f t="shared" si="27"/>
        <v>10252</v>
      </c>
      <c r="E111" s="151">
        <f t="shared" si="27"/>
        <v>0</v>
      </c>
      <c r="F111" s="151">
        <f t="shared" si="27"/>
        <v>7151</v>
      </c>
      <c r="G111" s="151">
        <f t="shared" si="27"/>
        <v>9588</v>
      </c>
      <c r="H111" s="151">
        <f t="shared" si="27"/>
        <v>4345</v>
      </c>
      <c r="I111" s="151">
        <f t="shared" si="27"/>
        <v>3784</v>
      </c>
      <c r="J111" s="69">
        <f t="shared" si="27"/>
        <v>6631</v>
      </c>
      <c r="K111" s="69">
        <f t="shared" si="27"/>
        <v>5201</v>
      </c>
      <c r="L111" s="69">
        <f t="shared" si="27"/>
        <v>4492</v>
      </c>
      <c r="M111" s="69">
        <f t="shared" si="27"/>
        <v>3334</v>
      </c>
      <c r="N111" s="69">
        <f t="shared" si="27"/>
        <v>3084</v>
      </c>
      <c r="O111" s="69">
        <f t="shared" si="27"/>
        <v>3489</v>
      </c>
      <c r="P111" s="69">
        <f t="shared" si="27"/>
        <v>2378</v>
      </c>
      <c r="Q111" s="69">
        <f t="shared" si="27"/>
        <v>1134</v>
      </c>
      <c r="R111" s="146">
        <f t="shared" ref="R111:R118" si="28">SUM(F111:Q111)</f>
        <v>54611</v>
      </c>
    </row>
    <row r="112" s="28" customFormat="1" ht="24.75" customHeight="1" spans="1:18">
      <c r="A112" s="59" t="s">
        <v>179</v>
      </c>
      <c r="B112" s="107" t="s">
        <v>180</v>
      </c>
      <c r="C112" s="71">
        <f t="shared" si="26"/>
        <v>277</v>
      </c>
      <c r="D112" s="169">
        <v>277</v>
      </c>
      <c r="E112" s="168"/>
      <c r="F112" s="168"/>
      <c r="G112" s="168"/>
      <c r="H112" s="168"/>
      <c r="I112" s="168"/>
      <c r="J112" s="168"/>
      <c r="K112" s="168"/>
      <c r="L112" s="168"/>
      <c r="M112" s="168"/>
      <c r="N112" s="168"/>
      <c r="O112" s="168"/>
      <c r="P112" s="168"/>
      <c r="Q112" s="168"/>
      <c r="R112" s="146">
        <f t="shared" si="28"/>
        <v>0</v>
      </c>
    </row>
    <row r="113" s="28" customFormat="1" ht="24.75" customHeight="1" spans="1:18">
      <c r="A113" s="59" t="s">
        <v>181</v>
      </c>
      <c r="B113" s="107" t="s">
        <v>182</v>
      </c>
      <c r="C113" s="71">
        <f t="shared" si="26"/>
        <v>15194</v>
      </c>
      <c r="D113" s="169">
        <v>84</v>
      </c>
      <c r="E113" s="168"/>
      <c r="F113" s="168">
        <v>1806</v>
      </c>
      <c r="G113" s="168">
        <v>2668</v>
      </c>
      <c r="H113" s="168">
        <v>1294</v>
      </c>
      <c r="I113" s="168">
        <v>1017</v>
      </c>
      <c r="J113" s="168">
        <v>2050</v>
      </c>
      <c r="K113" s="168">
        <v>1635</v>
      </c>
      <c r="L113" s="168">
        <v>1172</v>
      </c>
      <c r="M113" s="168">
        <v>789</v>
      </c>
      <c r="N113" s="168">
        <v>950</v>
      </c>
      <c r="O113" s="168">
        <v>1040</v>
      </c>
      <c r="P113" s="168">
        <v>545</v>
      </c>
      <c r="Q113" s="168">
        <v>144</v>
      </c>
      <c r="R113" s="146">
        <f t="shared" si="28"/>
        <v>15110</v>
      </c>
    </row>
    <row r="114" s="28" customFormat="1" ht="24.75" customHeight="1" spans="1:18">
      <c r="A114" s="59" t="s">
        <v>183</v>
      </c>
      <c r="B114" s="180" t="s">
        <v>184</v>
      </c>
      <c r="C114" s="181">
        <f t="shared" si="26"/>
        <v>20</v>
      </c>
      <c r="D114" s="182"/>
      <c r="E114" s="168"/>
      <c r="F114" s="168"/>
      <c r="G114" s="168"/>
      <c r="H114" s="168"/>
      <c r="I114" s="168"/>
      <c r="J114" s="168"/>
      <c r="K114" s="168"/>
      <c r="L114" s="168"/>
      <c r="M114" s="168"/>
      <c r="N114" s="168">
        <v>20</v>
      </c>
      <c r="O114" s="168"/>
      <c r="P114" s="168"/>
      <c r="Q114" s="168"/>
      <c r="R114" s="146">
        <f t="shared" si="28"/>
        <v>20</v>
      </c>
    </row>
    <row r="115" s="28" customFormat="1" ht="24.75" customHeight="1" spans="1:18">
      <c r="A115" s="59" t="s">
        <v>185</v>
      </c>
      <c r="B115" s="90"/>
      <c r="C115" s="181">
        <f t="shared" si="26"/>
        <v>49372</v>
      </c>
      <c r="D115" s="169">
        <v>9891</v>
      </c>
      <c r="E115" s="168"/>
      <c r="F115" s="168">
        <v>5345</v>
      </c>
      <c r="G115" s="168">
        <v>6920</v>
      </c>
      <c r="H115" s="168">
        <v>3051</v>
      </c>
      <c r="I115" s="168">
        <v>2767</v>
      </c>
      <c r="J115" s="168">
        <v>4581</v>
      </c>
      <c r="K115" s="168">
        <v>3566</v>
      </c>
      <c r="L115" s="168">
        <v>3320</v>
      </c>
      <c r="M115" s="168">
        <v>2545</v>
      </c>
      <c r="N115" s="168">
        <v>2114</v>
      </c>
      <c r="O115" s="168">
        <v>2449</v>
      </c>
      <c r="P115" s="168">
        <v>1833</v>
      </c>
      <c r="Q115" s="168">
        <v>990</v>
      </c>
      <c r="R115" s="146">
        <f t="shared" si="28"/>
        <v>39481</v>
      </c>
    </row>
    <row r="116" s="28" customFormat="1" ht="24.75" customHeight="1" spans="1:18">
      <c r="A116" s="59"/>
      <c r="B116" s="90"/>
      <c r="C116" s="71"/>
      <c r="D116" s="169"/>
      <c r="E116" s="168"/>
      <c r="F116" s="168"/>
      <c r="G116" s="168"/>
      <c r="H116" s="168"/>
      <c r="I116" s="168"/>
      <c r="J116" s="168"/>
      <c r="K116" s="168"/>
      <c r="L116" s="168"/>
      <c r="M116" s="168"/>
      <c r="N116" s="168"/>
      <c r="O116" s="168"/>
      <c r="P116" s="168"/>
      <c r="Q116" s="168"/>
      <c r="R116" s="146">
        <f t="shared" si="28"/>
        <v>0</v>
      </c>
    </row>
    <row r="117" s="28" customFormat="1" ht="24.75" customHeight="1" spans="1:18">
      <c r="A117" s="178" t="s">
        <v>186</v>
      </c>
      <c r="B117" s="112"/>
      <c r="C117" s="69">
        <f>SUM(D117:Q117)</f>
        <v>670689</v>
      </c>
      <c r="D117" s="70">
        <f t="shared" ref="D117:Q117" si="29">SUM(D118:D119)</f>
        <v>18636</v>
      </c>
      <c r="E117" s="69">
        <f t="shared" si="29"/>
        <v>0</v>
      </c>
      <c r="F117" s="69">
        <f t="shared" si="29"/>
        <v>100162</v>
      </c>
      <c r="G117" s="69">
        <f t="shared" si="29"/>
        <v>129852</v>
      </c>
      <c r="H117" s="69">
        <f t="shared" si="29"/>
        <v>52698</v>
      </c>
      <c r="I117" s="69">
        <f t="shared" si="29"/>
        <v>40801</v>
      </c>
      <c r="J117" s="69">
        <f t="shared" si="29"/>
        <v>70318</v>
      </c>
      <c r="K117" s="69">
        <f t="shared" si="29"/>
        <v>67902</v>
      </c>
      <c r="L117" s="69">
        <f t="shared" si="29"/>
        <v>57257</v>
      </c>
      <c r="M117" s="69">
        <f t="shared" si="29"/>
        <v>31673</v>
      </c>
      <c r="N117" s="69">
        <f t="shared" si="29"/>
        <v>23652</v>
      </c>
      <c r="O117" s="69">
        <f t="shared" si="29"/>
        <v>43750</v>
      </c>
      <c r="P117" s="69">
        <f t="shared" si="29"/>
        <v>27749</v>
      </c>
      <c r="Q117" s="69">
        <f t="shared" si="29"/>
        <v>6239</v>
      </c>
      <c r="R117" s="146">
        <f t="shared" si="28"/>
        <v>652053</v>
      </c>
    </row>
    <row r="118" s="28" customFormat="1" ht="24.75" customHeight="1" spans="1:18">
      <c r="A118" s="82" t="s">
        <v>187</v>
      </c>
      <c r="B118" s="82" t="s">
        <v>188</v>
      </c>
      <c r="C118" s="71">
        <f>SUM(D118:Q118)</f>
        <v>6141</v>
      </c>
      <c r="D118" s="62">
        <v>123</v>
      </c>
      <c r="E118" s="61">
        <v>0</v>
      </c>
      <c r="F118" s="61">
        <v>718</v>
      </c>
      <c r="G118" s="61">
        <v>1106</v>
      </c>
      <c r="H118" s="61">
        <v>463</v>
      </c>
      <c r="I118" s="61">
        <v>546</v>
      </c>
      <c r="J118" s="61">
        <v>667</v>
      </c>
      <c r="K118" s="61">
        <v>542</v>
      </c>
      <c r="L118" s="61">
        <v>491</v>
      </c>
      <c r="M118" s="61">
        <v>345</v>
      </c>
      <c r="N118" s="61">
        <v>328</v>
      </c>
      <c r="O118" s="61">
        <v>447</v>
      </c>
      <c r="P118" s="61">
        <v>265</v>
      </c>
      <c r="Q118" s="61">
        <v>100</v>
      </c>
      <c r="R118" s="146">
        <f t="shared" si="28"/>
        <v>6018</v>
      </c>
    </row>
    <row r="119" s="28" customFormat="1" ht="24.75" customHeight="1" spans="1:18">
      <c r="A119" s="59" t="s">
        <v>185</v>
      </c>
      <c r="B119" s="90"/>
      <c r="C119" s="71">
        <f>SUM(D119:Q119)</f>
        <v>664548</v>
      </c>
      <c r="D119" s="124">
        <v>18513</v>
      </c>
      <c r="E119" s="61"/>
      <c r="F119" s="61">
        <v>99444</v>
      </c>
      <c r="G119" s="61">
        <v>128746</v>
      </c>
      <c r="H119" s="61">
        <v>52235</v>
      </c>
      <c r="I119" s="61">
        <v>40255</v>
      </c>
      <c r="J119" s="61">
        <v>69651</v>
      </c>
      <c r="K119" s="61">
        <v>67360</v>
      </c>
      <c r="L119" s="61">
        <v>56766</v>
      </c>
      <c r="M119" s="61">
        <v>31328</v>
      </c>
      <c r="N119" s="61">
        <v>23324</v>
      </c>
      <c r="O119" s="61">
        <v>43303</v>
      </c>
      <c r="P119" s="61">
        <v>27484</v>
      </c>
      <c r="Q119" s="61">
        <v>6139</v>
      </c>
      <c r="R119" s="146" t="e">
        <f>SUM(#REF!)</f>
        <v>#REF!</v>
      </c>
    </row>
    <row r="120" s="28" customFormat="1" ht="24.75" customHeight="1" spans="1:18">
      <c r="A120" s="59"/>
      <c r="B120" s="60"/>
      <c r="C120" s="61"/>
      <c r="D120" s="124"/>
      <c r="E120" s="61"/>
      <c r="F120" s="183"/>
      <c r="G120" s="183"/>
      <c r="H120" s="183"/>
      <c r="I120" s="183"/>
      <c r="J120" s="183"/>
      <c r="K120" s="183"/>
      <c r="L120" s="183"/>
      <c r="M120" s="183"/>
      <c r="N120" s="183"/>
      <c r="O120" s="183"/>
      <c r="P120" s="183"/>
      <c r="Q120" s="183"/>
      <c r="R120" s="146"/>
    </row>
    <row r="121" s="30" customFormat="1" ht="24.75" customHeight="1" spans="1:18">
      <c r="A121" s="178" t="s">
        <v>189</v>
      </c>
      <c r="B121" s="179"/>
      <c r="C121" s="69">
        <f t="shared" ref="C121:C128" si="30">SUM(D121:Q121)</f>
        <v>375</v>
      </c>
      <c r="D121" s="70">
        <v>30</v>
      </c>
      <c r="E121" s="151"/>
      <c r="F121" s="151">
        <v>20</v>
      </c>
      <c r="G121" s="151">
        <v>36</v>
      </c>
      <c r="H121" s="151">
        <v>28</v>
      </c>
      <c r="I121" s="151">
        <v>30</v>
      </c>
      <c r="J121" s="69">
        <v>45</v>
      </c>
      <c r="K121" s="69">
        <v>38</v>
      </c>
      <c r="L121" s="69">
        <v>24</v>
      </c>
      <c r="M121" s="69">
        <v>30</v>
      </c>
      <c r="N121" s="69">
        <v>24</v>
      </c>
      <c r="O121" s="69">
        <v>30</v>
      </c>
      <c r="P121" s="69">
        <v>28</v>
      </c>
      <c r="Q121" s="69">
        <v>12</v>
      </c>
      <c r="R121" s="146">
        <f t="shared" ref="R121:R128" si="31">SUM(F121:Q121)</f>
        <v>345</v>
      </c>
    </row>
    <row r="122" s="28" customFormat="1" ht="24.75" customHeight="1" spans="1:18">
      <c r="A122" s="59"/>
      <c r="B122" s="89"/>
      <c r="C122" s="61"/>
      <c r="D122" s="124"/>
      <c r="E122" s="149"/>
      <c r="F122" s="149"/>
      <c r="G122" s="149"/>
      <c r="H122" s="149"/>
      <c r="I122" s="149"/>
      <c r="J122" s="149"/>
      <c r="K122" s="149"/>
      <c r="L122" s="149"/>
      <c r="M122" s="149"/>
      <c r="N122" s="149"/>
      <c r="O122" s="149"/>
      <c r="P122" s="149"/>
      <c r="Q122" s="149"/>
      <c r="R122" s="146"/>
    </row>
    <row r="123" s="30" customFormat="1" ht="24.75" customHeight="1" spans="1:18">
      <c r="A123" s="178" t="s">
        <v>190</v>
      </c>
      <c r="B123" s="172"/>
      <c r="C123" s="69">
        <f t="shared" si="30"/>
        <v>16057</v>
      </c>
      <c r="D123" s="70">
        <v>2141</v>
      </c>
      <c r="E123" s="175"/>
      <c r="F123" s="151">
        <v>1712</v>
      </c>
      <c r="G123" s="151">
        <v>2532</v>
      </c>
      <c r="H123" s="151">
        <v>1003</v>
      </c>
      <c r="I123" s="151">
        <v>1069</v>
      </c>
      <c r="J123" s="69">
        <v>1306</v>
      </c>
      <c r="K123" s="69">
        <v>1096</v>
      </c>
      <c r="L123" s="69">
        <v>900</v>
      </c>
      <c r="M123" s="69">
        <v>989</v>
      </c>
      <c r="N123" s="69">
        <v>788</v>
      </c>
      <c r="O123" s="69">
        <v>1033</v>
      </c>
      <c r="P123" s="69">
        <v>801</v>
      </c>
      <c r="Q123" s="69">
        <v>687</v>
      </c>
      <c r="R123" s="146">
        <f t="shared" si="31"/>
        <v>13916</v>
      </c>
    </row>
    <row r="124" s="28" customFormat="1" ht="24.75" customHeight="1" spans="1:18">
      <c r="A124" s="59"/>
      <c r="B124" s="89"/>
      <c r="C124" s="61"/>
      <c r="D124" s="124"/>
      <c r="E124" s="149"/>
      <c r="F124" s="149"/>
      <c r="G124" s="149"/>
      <c r="H124" s="149"/>
      <c r="I124" s="149"/>
      <c r="J124" s="149"/>
      <c r="K124" s="149"/>
      <c r="L124" s="149"/>
      <c r="M124" s="149"/>
      <c r="N124" s="149"/>
      <c r="O124" s="149"/>
      <c r="P124" s="149"/>
      <c r="Q124" s="149"/>
      <c r="R124" s="146"/>
    </row>
    <row r="125" s="28" customFormat="1" ht="24.75" customHeight="1" spans="1:18">
      <c r="A125" s="178" t="s">
        <v>191</v>
      </c>
      <c r="B125" s="112"/>
      <c r="C125" s="69">
        <f t="shared" si="30"/>
        <v>634358</v>
      </c>
      <c r="D125" s="70">
        <f t="shared" ref="D125:Q125" si="32">SUM(D126:D126)</f>
        <v>11534</v>
      </c>
      <c r="E125" s="69">
        <f t="shared" si="32"/>
        <v>0</v>
      </c>
      <c r="F125" s="69">
        <f t="shared" si="32"/>
        <v>66464</v>
      </c>
      <c r="G125" s="69">
        <f t="shared" si="32"/>
        <v>116926</v>
      </c>
      <c r="H125" s="69">
        <f t="shared" si="32"/>
        <v>49715</v>
      </c>
      <c r="I125" s="69">
        <f t="shared" si="32"/>
        <v>41911</v>
      </c>
      <c r="J125" s="69">
        <f t="shared" si="32"/>
        <v>89080</v>
      </c>
      <c r="K125" s="69">
        <f t="shared" si="32"/>
        <v>58160</v>
      </c>
      <c r="L125" s="69">
        <f t="shared" si="32"/>
        <v>57409</v>
      </c>
      <c r="M125" s="69">
        <f t="shared" si="32"/>
        <v>29756</v>
      </c>
      <c r="N125" s="69">
        <f t="shared" si="32"/>
        <v>28417</v>
      </c>
      <c r="O125" s="69">
        <f t="shared" si="32"/>
        <v>50092</v>
      </c>
      <c r="P125" s="69">
        <f t="shared" si="32"/>
        <v>27265</v>
      </c>
      <c r="Q125" s="69">
        <f t="shared" si="32"/>
        <v>7629</v>
      </c>
      <c r="R125" s="146">
        <f t="shared" si="31"/>
        <v>622824</v>
      </c>
    </row>
    <row r="126" s="28" customFormat="1" ht="24.75" customHeight="1" spans="1:18">
      <c r="A126" s="59" t="s">
        <v>185</v>
      </c>
      <c r="B126" s="89"/>
      <c r="C126" s="71">
        <f t="shared" si="30"/>
        <v>634358</v>
      </c>
      <c r="D126" s="62">
        <v>11534</v>
      </c>
      <c r="E126" s="61"/>
      <c r="F126" s="61">
        <v>66464</v>
      </c>
      <c r="G126" s="61">
        <v>116926</v>
      </c>
      <c r="H126" s="61">
        <v>49715</v>
      </c>
      <c r="I126" s="61">
        <v>41911</v>
      </c>
      <c r="J126" s="61">
        <v>89080</v>
      </c>
      <c r="K126" s="61">
        <v>58160</v>
      </c>
      <c r="L126" s="61">
        <v>57409</v>
      </c>
      <c r="M126" s="61">
        <v>29756</v>
      </c>
      <c r="N126" s="61">
        <v>28417</v>
      </c>
      <c r="O126" s="61">
        <v>50092</v>
      </c>
      <c r="P126" s="61">
        <v>27265</v>
      </c>
      <c r="Q126" s="61">
        <v>7629</v>
      </c>
      <c r="R126" s="146">
        <f t="shared" si="31"/>
        <v>622824</v>
      </c>
    </row>
    <row r="127" s="28" customFormat="1" ht="24.75" customHeight="1" spans="1:18">
      <c r="A127" s="59"/>
      <c r="B127" s="89"/>
      <c r="C127" s="61">
        <f t="shared" si="30"/>
        <v>0</v>
      </c>
      <c r="D127" s="62"/>
      <c r="E127" s="61"/>
      <c r="F127" s="61"/>
      <c r="G127" s="61"/>
      <c r="H127" s="61"/>
      <c r="I127" s="61"/>
      <c r="J127" s="61"/>
      <c r="K127" s="61"/>
      <c r="L127" s="61"/>
      <c r="M127" s="61"/>
      <c r="N127" s="61"/>
      <c r="O127" s="61"/>
      <c r="P127" s="61"/>
      <c r="Q127" s="61"/>
      <c r="R127" s="146">
        <f t="shared" si="31"/>
        <v>0</v>
      </c>
    </row>
    <row r="128" s="30" customFormat="1" ht="24.75" customHeight="1" spans="1:18">
      <c r="A128" s="178" t="s">
        <v>192</v>
      </c>
      <c r="B128" s="179"/>
      <c r="C128" s="69">
        <f t="shared" si="30"/>
        <v>414369</v>
      </c>
      <c r="D128" s="70">
        <v>66120</v>
      </c>
      <c r="E128" s="151"/>
      <c r="F128" s="151">
        <v>43370</v>
      </c>
      <c r="G128" s="151">
        <v>67298</v>
      </c>
      <c r="H128" s="151">
        <v>30006</v>
      </c>
      <c r="I128" s="151">
        <v>22096</v>
      </c>
      <c r="J128" s="69">
        <v>45237</v>
      </c>
      <c r="K128" s="69">
        <v>34101</v>
      </c>
      <c r="L128" s="69">
        <v>29083</v>
      </c>
      <c r="M128" s="69">
        <v>19313</v>
      </c>
      <c r="N128" s="69">
        <v>17844</v>
      </c>
      <c r="O128" s="69">
        <v>22327</v>
      </c>
      <c r="P128" s="69">
        <v>13588</v>
      </c>
      <c r="Q128" s="69">
        <v>3986</v>
      </c>
      <c r="R128" s="146">
        <f t="shared" si="31"/>
        <v>348249</v>
      </c>
    </row>
    <row r="129" s="28" customFormat="1" ht="24.75" customHeight="1" spans="1:18">
      <c r="A129" s="191"/>
      <c r="B129" s="192"/>
      <c r="C129" s="61"/>
      <c r="D129" s="62"/>
      <c r="E129" s="61"/>
      <c r="F129" s="61"/>
      <c r="G129" s="61"/>
      <c r="H129" s="61"/>
      <c r="I129" s="61"/>
      <c r="J129" s="61"/>
      <c r="K129" s="61"/>
      <c r="L129" s="61"/>
      <c r="M129" s="61"/>
      <c r="N129" s="61"/>
      <c r="O129" s="61"/>
      <c r="P129" s="61"/>
      <c r="Q129" s="61"/>
      <c r="R129" s="146"/>
    </row>
    <row r="130" s="30" customFormat="1" ht="24.75" customHeight="1" spans="1:18">
      <c r="A130" s="178" t="s">
        <v>193</v>
      </c>
      <c r="B130" s="179"/>
      <c r="C130" s="69">
        <f t="shared" ref="C130:C136" si="33">SUM(D130:Q130)</f>
        <v>128399</v>
      </c>
      <c r="D130" s="70">
        <v>85</v>
      </c>
      <c r="E130" s="151"/>
      <c r="F130" s="151">
        <v>8320</v>
      </c>
      <c r="G130" s="151">
        <v>23644</v>
      </c>
      <c r="H130" s="151">
        <v>8860</v>
      </c>
      <c r="I130" s="151">
        <v>8606</v>
      </c>
      <c r="J130" s="69">
        <v>15405</v>
      </c>
      <c r="K130" s="69">
        <v>15175</v>
      </c>
      <c r="L130" s="69">
        <v>13531</v>
      </c>
      <c r="M130" s="69">
        <v>11617</v>
      </c>
      <c r="N130" s="69">
        <v>5215</v>
      </c>
      <c r="O130" s="69">
        <v>9843</v>
      </c>
      <c r="P130" s="69">
        <v>6523</v>
      </c>
      <c r="Q130" s="69">
        <v>1575</v>
      </c>
      <c r="R130" s="146">
        <f t="shared" ref="R130:R136" si="34">SUM(F130:Q130)</f>
        <v>128314</v>
      </c>
    </row>
    <row r="131" s="28" customFormat="1" ht="24.75" customHeight="1" spans="1:18">
      <c r="A131" s="59"/>
      <c r="B131" s="89"/>
      <c r="C131" s="61"/>
      <c r="D131" s="62"/>
      <c r="E131" s="61"/>
      <c r="F131" s="61"/>
      <c r="G131" s="61"/>
      <c r="H131" s="61"/>
      <c r="I131" s="61"/>
      <c r="J131" s="61"/>
      <c r="K131" s="61"/>
      <c r="L131" s="61"/>
      <c r="M131" s="61"/>
      <c r="N131" s="61"/>
      <c r="O131" s="61"/>
      <c r="P131" s="61"/>
      <c r="Q131" s="61"/>
      <c r="R131" s="146">
        <f t="shared" si="34"/>
        <v>0</v>
      </c>
    </row>
    <row r="132" s="30" customFormat="1" ht="24.75" customHeight="1" spans="1:18">
      <c r="A132" s="178" t="s">
        <v>194</v>
      </c>
      <c r="B132" s="179"/>
      <c r="C132" s="69">
        <f t="shared" si="33"/>
        <v>30000</v>
      </c>
      <c r="D132" s="70"/>
      <c r="E132" s="151">
        <v>3000</v>
      </c>
      <c r="F132" s="151">
        <v>20000</v>
      </c>
      <c r="G132" s="151">
        <v>0</v>
      </c>
      <c r="H132" s="151">
        <v>3000</v>
      </c>
      <c r="I132" s="151">
        <v>3000</v>
      </c>
      <c r="J132" s="69">
        <v>0</v>
      </c>
      <c r="K132" s="69">
        <v>0</v>
      </c>
      <c r="L132" s="69">
        <v>0</v>
      </c>
      <c r="M132" s="69">
        <v>0</v>
      </c>
      <c r="N132" s="69">
        <v>0</v>
      </c>
      <c r="O132" s="69">
        <v>0</v>
      </c>
      <c r="P132" s="69">
        <v>0</v>
      </c>
      <c r="Q132" s="69">
        <v>1000</v>
      </c>
      <c r="R132" s="146">
        <f t="shared" si="34"/>
        <v>27000</v>
      </c>
    </row>
    <row r="133" s="28" customFormat="1" ht="24.75" customHeight="1" spans="1:18">
      <c r="A133" s="59"/>
      <c r="B133" s="89"/>
      <c r="C133" s="61"/>
      <c r="D133" s="62"/>
      <c r="E133" s="61"/>
      <c r="F133" s="61"/>
      <c r="G133" s="61"/>
      <c r="H133" s="61"/>
      <c r="I133" s="61"/>
      <c r="J133" s="61"/>
      <c r="K133" s="61"/>
      <c r="L133" s="61"/>
      <c r="M133" s="61"/>
      <c r="N133" s="61"/>
      <c r="O133" s="61"/>
      <c r="P133" s="61"/>
      <c r="Q133" s="61"/>
      <c r="R133" s="146">
        <f t="shared" si="34"/>
        <v>0</v>
      </c>
    </row>
    <row r="134" s="30" customFormat="1" ht="24.75" customHeight="1" spans="1:18">
      <c r="A134" s="178" t="s">
        <v>195</v>
      </c>
      <c r="B134" s="179"/>
      <c r="C134" s="69">
        <f t="shared" si="33"/>
        <v>262010</v>
      </c>
      <c r="D134" s="70">
        <f t="shared" ref="D134:Q134" si="35">SUM(D135:D136)</f>
        <v>4940</v>
      </c>
      <c r="E134" s="151">
        <f t="shared" si="35"/>
        <v>0</v>
      </c>
      <c r="F134" s="151">
        <f t="shared" si="35"/>
        <v>8612</v>
      </c>
      <c r="G134" s="151">
        <f t="shared" si="35"/>
        <v>32299</v>
      </c>
      <c r="H134" s="151">
        <f t="shared" si="35"/>
        <v>21610</v>
      </c>
      <c r="I134" s="151">
        <f t="shared" si="35"/>
        <v>24285</v>
      </c>
      <c r="J134" s="69">
        <f t="shared" si="35"/>
        <v>21457</v>
      </c>
      <c r="K134" s="69">
        <f t="shared" si="35"/>
        <v>22087</v>
      </c>
      <c r="L134" s="69">
        <f t="shared" si="35"/>
        <v>40300</v>
      </c>
      <c r="M134" s="69">
        <f t="shared" si="35"/>
        <v>28180</v>
      </c>
      <c r="N134" s="69">
        <f t="shared" si="35"/>
        <v>7006</v>
      </c>
      <c r="O134" s="69">
        <f t="shared" si="35"/>
        <v>24058</v>
      </c>
      <c r="P134" s="69">
        <f t="shared" si="35"/>
        <v>18302</v>
      </c>
      <c r="Q134" s="69">
        <f t="shared" si="35"/>
        <v>8874</v>
      </c>
      <c r="R134" s="146">
        <f t="shared" si="34"/>
        <v>257070</v>
      </c>
    </row>
    <row r="135" s="31" customFormat="1" ht="24.75" customHeight="1" spans="1:18">
      <c r="A135" s="193" t="s">
        <v>196</v>
      </c>
      <c r="B135" s="193" t="s">
        <v>197</v>
      </c>
      <c r="C135" s="71">
        <f t="shared" si="33"/>
        <v>1323</v>
      </c>
      <c r="D135" s="62"/>
      <c r="E135" s="61"/>
      <c r="F135" s="194">
        <v>61</v>
      </c>
      <c r="G135" s="194">
        <v>144</v>
      </c>
      <c r="H135" s="194">
        <v>149</v>
      </c>
      <c r="I135" s="194">
        <v>55</v>
      </c>
      <c r="J135" s="194">
        <v>337</v>
      </c>
      <c r="K135" s="224">
        <v>0</v>
      </c>
      <c r="L135" s="194">
        <v>75</v>
      </c>
      <c r="M135" s="194">
        <v>74</v>
      </c>
      <c r="N135" s="194">
        <v>169</v>
      </c>
      <c r="O135" s="194">
        <v>63</v>
      </c>
      <c r="P135" s="194">
        <v>196</v>
      </c>
      <c r="Q135" s="61"/>
      <c r="R135" s="146">
        <f t="shared" si="34"/>
        <v>1323</v>
      </c>
    </row>
    <row r="136" s="28" customFormat="1" ht="24.75" customHeight="1" spans="1:18">
      <c r="A136" s="59" t="s">
        <v>185</v>
      </c>
      <c r="B136" s="158"/>
      <c r="C136" s="71">
        <f t="shared" si="33"/>
        <v>260687</v>
      </c>
      <c r="D136" s="62">
        <v>4940</v>
      </c>
      <c r="E136" s="61">
        <v>0</v>
      </c>
      <c r="F136" s="61">
        <v>8551</v>
      </c>
      <c r="G136" s="61">
        <v>32155</v>
      </c>
      <c r="H136" s="61">
        <v>21461</v>
      </c>
      <c r="I136" s="61">
        <v>24230</v>
      </c>
      <c r="J136" s="61">
        <v>21120</v>
      </c>
      <c r="K136" s="61">
        <v>22087</v>
      </c>
      <c r="L136" s="61">
        <v>40225</v>
      </c>
      <c r="M136" s="61">
        <v>28106</v>
      </c>
      <c r="N136" s="61">
        <v>6837</v>
      </c>
      <c r="O136" s="61">
        <v>23995</v>
      </c>
      <c r="P136" s="61">
        <v>18106</v>
      </c>
      <c r="Q136" s="61">
        <v>8874</v>
      </c>
      <c r="R136" s="146">
        <f t="shared" si="34"/>
        <v>255747</v>
      </c>
    </row>
    <row r="137" s="28" customFormat="1" ht="24.75" customHeight="1" spans="1:18">
      <c r="A137" s="59"/>
      <c r="B137" s="195"/>
      <c r="C137" s="61"/>
      <c r="D137" s="62"/>
      <c r="E137" s="61"/>
      <c r="F137" s="61"/>
      <c r="G137" s="61"/>
      <c r="H137" s="61"/>
      <c r="I137" s="61"/>
      <c r="J137" s="61"/>
      <c r="K137" s="61"/>
      <c r="L137" s="61"/>
      <c r="M137" s="61"/>
      <c r="N137" s="61"/>
      <c r="O137" s="61"/>
      <c r="P137" s="61"/>
      <c r="Q137" s="61"/>
      <c r="R137" s="146"/>
    </row>
    <row r="138" s="30" customFormat="1" ht="24.75" customHeight="1" spans="1:18">
      <c r="A138" s="178" t="s">
        <v>198</v>
      </c>
      <c r="B138" s="179"/>
      <c r="C138" s="69">
        <f t="shared" ref="C138:C144" si="36">SUM(D138:Q138)</f>
        <v>43186</v>
      </c>
      <c r="D138" s="70">
        <v>0</v>
      </c>
      <c r="E138" s="151"/>
      <c r="F138" s="151">
        <v>2611</v>
      </c>
      <c r="G138" s="151">
        <v>5093</v>
      </c>
      <c r="H138" s="151">
        <v>2424</v>
      </c>
      <c r="I138" s="151">
        <v>1927</v>
      </c>
      <c r="J138" s="69">
        <v>11088</v>
      </c>
      <c r="K138" s="69">
        <v>2783</v>
      </c>
      <c r="L138" s="69">
        <v>2483</v>
      </c>
      <c r="M138" s="69">
        <v>2245</v>
      </c>
      <c r="N138" s="69">
        <v>1799</v>
      </c>
      <c r="O138" s="69">
        <v>1878</v>
      </c>
      <c r="P138" s="69">
        <v>2439</v>
      </c>
      <c r="Q138" s="69">
        <v>6416</v>
      </c>
      <c r="R138" s="146">
        <f>SUM(F138:Q138)</f>
        <v>43186</v>
      </c>
    </row>
    <row r="139" s="28" customFormat="1" ht="24.75" customHeight="1" spans="1:18">
      <c r="A139" s="59"/>
      <c r="B139" s="89"/>
      <c r="C139" s="61"/>
      <c r="D139" s="62"/>
      <c r="E139" s="61"/>
      <c r="F139" s="61"/>
      <c r="G139" s="61"/>
      <c r="H139" s="61"/>
      <c r="I139" s="61"/>
      <c r="J139" s="61"/>
      <c r="K139" s="61"/>
      <c r="L139" s="61"/>
      <c r="M139" s="61"/>
      <c r="N139" s="61"/>
      <c r="O139" s="61"/>
      <c r="P139" s="61"/>
      <c r="Q139" s="61"/>
      <c r="R139" s="146">
        <f>SUM(F139:Q139)</f>
        <v>0</v>
      </c>
    </row>
    <row r="140" s="30" customFormat="1" ht="24.75" customHeight="1" spans="1:18">
      <c r="A140" s="178" t="s">
        <v>199</v>
      </c>
      <c r="B140" s="179"/>
      <c r="C140" s="69">
        <f t="shared" si="36"/>
        <v>43060</v>
      </c>
      <c r="D140" s="70">
        <v>105</v>
      </c>
      <c r="E140" s="151">
        <v>1204</v>
      </c>
      <c r="F140" s="151">
        <v>4439</v>
      </c>
      <c r="G140" s="151">
        <v>3968</v>
      </c>
      <c r="H140" s="151">
        <v>1271</v>
      </c>
      <c r="I140" s="151">
        <v>8989</v>
      </c>
      <c r="J140" s="69">
        <v>6465</v>
      </c>
      <c r="K140" s="69">
        <v>749</v>
      </c>
      <c r="L140" s="69">
        <v>11641</v>
      </c>
      <c r="M140" s="69">
        <v>585</v>
      </c>
      <c r="N140" s="69">
        <v>345</v>
      </c>
      <c r="O140" s="69">
        <v>1694</v>
      </c>
      <c r="P140" s="69">
        <v>1605</v>
      </c>
      <c r="Q140" s="69">
        <v>0</v>
      </c>
      <c r="R140" s="146">
        <v>1204</v>
      </c>
    </row>
    <row r="141" s="28" customFormat="1" ht="24.75" customHeight="1" spans="1:18">
      <c r="A141" s="59"/>
      <c r="B141" s="89"/>
      <c r="C141" s="61">
        <f t="shared" si="36"/>
        <v>0</v>
      </c>
      <c r="D141" s="62"/>
      <c r="E141" s="61"/>
      <c r="F141" s="61"/>
      <c r="G141" s="61"/>
      <c r="H141" s="61"/>
      <c r="I141" s="61"/>
      <c r="J141" s="61"/>
      <c r="K141" s="61"/>
      <c r="L141" s="61"/>
      <c r="M141" s="61"/>
      <c r="N141" s="61"/>
      <c r="O141" s="61"/>
      <c r="P141" s="61"/>
      <c r="Q141" s="61"/>
      <c r="R141" s="146">
        <f>SUM(F141:Q141)</f>
        <v>0</v>
      </c>
    </row>
    <row r="142" s="30" customFormat="1" ht="24.75" customHeight="1" spans="1:18">
      <c r="A142" s="178" t="s">
        <v>200</v>
      </c>
      <c r="B142" s="179"/>
      <c r="C142" s="69">
        <f t="shared" si="36"/>
        <v>9229</v>
      </c>
      <c r="D142" s="70">
        <v>8</v>
      </c>
      <c r="E142" s="151"/>
      <c r="F142" s="151">
        <v>423</v>
      </c>
      <c r="G142" s="151">
        <v>1404</v>
      </c>
      <c r="H142" s="151">
        <v>796</v>
      </c>
      <c r="I142" s="151">
        <v>189</v>
      </c>
      <c r="J142" s="69">
        <v>1006</v>
      </c>
      <c r="K142" s="69">
        <v>1308</v>
      </c>
      <c r="L142" s="69">
        <v>1128</v>
      </c>
      <c r="M142" s="69">
        <v>2057</v>
      </c>
      <c r="N142" s="69">
        <v>125</v>
      </c>
      <c r="O142" s="69">
        <v>60</v>
      </c>
      <c r="P142" s="69">
        <v>725</v>
      </c>
      <c r="Q142" s="69">
        <v>0</v>
      </c>
      <c r="R142" s="146">
        <v>0</v>
      </c>
    </row>
    <row r="143" s="28" customFormat="1" ht="24.75" customHeight="1" spans="1:18">
      <c r="A143" s="59"/>
      <c r="B143" s="89"/>
      <c r="C143" s="61">
        <f t="shared" si="36"/>
        <v>0</v>
      </c>
      <c r="D143" s="62"/>
      <c r="E143" s="61"/>
      <c r="F143" s="61"/>
      <c r="G143" s="61"/>
      <c r="H143" s="61"/>
      <c r="I143" s="61"/>
      <c r="J143" s="61"/>
      <c r="K143" s="61"/>
      <c r="L143" s="61"/>
      <c r="M143" s="61"/>
      <c r="N143" s="61"/>
      <c r="O143" s="61"/>
      <c r="P143" s="61"/>
      <c r="Q143" s="61"/>
      <c r="R143" s="146">
        <f>SUM(F143:Q143)</f>
        <v>0</v>
      </c>
    </row>
    <row r="144" s="30" customFormat="1" ht="24.75" customHeight="1" spans="1:18">
      <c r="A144" s="178" t="s">
        <v>201</v>
      </c>
      <c r="B144" s="179"/>
      <c r="C144" s="69">
        <f t="shared" si="36"/>
        <v>327</v>
      </c>
      <c r="D144" s="70">
        <v>95</v>
      </c>
      <c r="E144" s="151"/>
      <c r="F144" s="151">
        <v>0</v>
      </c>
      <c r="G144" s="151">
        <v>0</v>
      </c>
      <c r="H144" s="151">
        <v>0</v>
      </c>
      <c r="I144" s="151">
        <v>0</v>
      </c>
      <c r="J144" s="69">
        <v>0</v>
      </c>
      <c r="K144" s="69">
        <v>116</v>
      </c>
      <c r="L144" s="69">
        <v>0</v>
      </c>
      <c r="M144" s="69">
        <v>116</v>
      </c>
      <c r="N144" s="69">
        <v>0</v>
      </c>
      <c r="O144" s="69">
        <v>0</v>
      </c>
      <c r="P144" s="69">
        <v>0</v>
      </c>
      <c r="Q144" s="69">
        <v>0</v>
      </c>
      <c r="R144" s="146">
        <f>SUM(F144:Q144)</f>
        <v>232</v>
      </c>
    </row>
    <row r="145" s="40" customFormat="1" ht="24.75" customHeight="1" spans="1:18">
      <c r="A145" s="196"/>
      <c r="B145" s="197"/>
      <c r="C145" s="155"/>
      <c r="D145" s="198"/>
      <c r="E145" s="155"/>
      <c r="F145" s="199"/>
      <c r="G145" s="199"/>
      <c r="H145" s="199"/>
      <c r="I145" s="199"/>
      <c r="J145" s="199"/>
      <c r="K145" s="225"/>
      <c r="L145" s="199"/>
      <c r="M145" s="199"/>
      <c r="N145" s="199"/>
      <c r="O145" s="199"/>
      <c r="P145" s="199"/>
      <c r="Q145" s="199"/>
      <c r="R145" s="227"/>
    </row>
    <row r="146" s="30" customFormat="1" ht="24.75" customHeight="1" spans="1:18">
      <c r="A146" s="178" t="s">
        <v>202</v>
      </c>
      <c r="B146" s="179"/>
      <c r="C146" s="69">
        <f>SUM(D146:Q146)</f>
        <v>48901</v>
      </c>
      <c r="D146" s="70"/>
      <c r="E146" s="151"/>
      <c r="F146" s="151">
        <v>14653</v>
      </c>
      <c r="G146" s="151">
        <v>6931</v>
      </c>
      <c r="H146" s="151">
        <v>1691</v>
      </c>
      <c r="I146" s="151">
        <v>2956</v>
      </c>
      <c r="J146" s="69">
        <v>1099</v>
      </c>
      <c r="K146" s="69">
        <v>3975</v>
      </c>
      <c r="L146" s="69">
        <v>6708</v>
      </c>
      <c r="M146" s="69">
        <v>2501</v>
      </c>
      <c r="N146" s="69">
        <v>1823</v>
      </c>
      <c r="O146" s="69">
        <v>2278</v>
      </c>
      <c r="P146" s="69">
        <v>4014</v>
      </c>
      <c r="Q146" s="69">
        <v>272</v>
      </c>
      <c r="R146" s="146">
        <f>SUM(F146:Q146)</f>
        <v>48901</v>
      </c>
    </row>
    <row r="147" s="40" customFormat="1" ht="24.75" customHeight="1" spans="1:18">
      <c r="A147" s="196"/>
      <c r="B147" s="197"/>
      <c r="C147" s="155"/>
      <c r="D147" s="198"/>
      <c r="E147" s="155"/>
      <c r="F147" s="199"/>
      <c r="G147" s="199"/>
      <c r="H147" s="199"/>
      <c r="I147" s="199"/>
      <c r="J147" s="199"/>
      <c r="K147" s="225"/>
      <c r="L147" s="199"/>
      <c r="M147" s="199"/>
      <c r="N147" s="199"/>
      <c r="O147" s="199"/>
      <c r="P147" s="199"/>
      <c r="Q147" s="199"/>
      <c r="R147" s="227"/>
    </row>
    <row r="148" s="30" customFormat="1" ht="24.75" customHeight="1" spans="1:18">
      <c r="A148" s="178" t="s">
        <v>203</v>
      </c>
      <c r="B148" s="179"/>
      <c r="C148" s="69">
        <f>SUM(D148:Q148)</f>
        <v>4144</v>
      </c>
      <c r="D148" s="70">
        <v>3</v>
      </c>
      <c r="E148" s="151"/>
      <c r="F148" s="151">
        <v>11</v>
      </c>
      <c r="G148" s="151">
        <v>544</v>
      </c>
      <c r="H148" s="151"/>
      <c r="I148" s="151">
        <v>478</v>
      </c>
      <c r="J148" s="69"/>
      <c r="K148" s="69">
        <v>144</v>
      </c>
      <c r="L148" s="69">
        <v>543</v>
      </c>
      <c r="M148" s="69">
        <v>244</v>
      </c>
      <c r="N148" s="69">
        <v>238</v>
      </c>
      <c r="O148" s="69">
        <v>846</v>
      </c>
      <c r="P148" s="69">
        <v>1057</v>
      </c>
      <c r="Q148" s="69">
        <v>36</v>
      </c>
      <c r="R148" s="146">
        <f>SUM(F148:Q148)</f>
        <v>4141</v>
      </c>
    </row>
    <row r="149" s="28" customFormat="1" ht="24.75" customHeight="1" spans="1:18">
      <c r="A149" s="59"/>
      <c r="B149" s="89"/>
      <c r="C149" s="61"/>
      <c r="D149" s="62"/>
      <c r="E149" s="61"/>
      <c r="F149" s="61"/>
      <c r="G149" s="61"/>
      <c r="H149" s="61"/>
      <c r="I149" s="61"/>
      <c r="J149" s="61"/>
      <c r="K149" s="61"/>
      <c r="L149" s="61"/>
      <c r="M149" s="61"/>
      <c r="N149" s="61"/>
      <c r="O149" s="61"/>
      <c r="P149" s="61"/>
      <c r="Q149" s="61"/>
      <c r="R149" s="146">
        <f>SUM(F149:Q149)</f>
        <v>0</v>
      </c>
    </row>
    <row r="150" s="30" customFormat="1" ht="24.75" customHeight="1" spans="1:18">
      <c r="A150" s="178" t="s">
        <v>204</v>
      </c>
      <c r="B150" s="179"/>
      <c r="C150" s="69">
        <f>SUM(D150:Q150)</f>
        <v>9451</v>
      </c>
      <c r="D150" s="70">
        <v>975</v>
      </c>
      <c r="E150" s="151">
        <v>4</v>
      </c>
      <c r="F150" s="151">
        <v>870</v>
      </c>
      <c r="G150" s="151">
        <v>1652</v>
      </c>
      <c r="H150" s="151">
        <v>762</v>
      </c>
      <c r="I150" s="151">
        <v>417</v>
      </c>
      <c r="J150" s="69">
        <v>1148</v>
      </c>
      <c r="K150" s="69">
        <v>984</v>
      </c>
      <c r="L150" s="69">
        <v>719</v>
      </c>
      <c r="M150" s="69">
        <v>438</v>
      </c>
      <c r="N150" s="69">
        <v>518</v>
      </c>
      <c r="O150" s="69">
        <v>556</v>
      </c>
      <c r="P150" s="69">
        <v>235</v>
      </c>
      <c r="Q150" s="69">
        <v>173</v>
      </c>
      <c r="R150" s="146">
        <f>SUM(F150:Q150)</f>
        <v>8472</v>
      </c>
    </row>
    <row r="151" s="28" customFormat="1" ht="24.75" customHeight="1" spans="1:18">
      <c r="A151" s="176"/>
      <c r="B151" s="107"/>
      <c r="C151" s="61"/>
      <c r="D151" s="62"/>
      <c r="E151" s="109"/>
      <c r="F151" s="109"/>
      <c r="G151" s="109"/>
      <c r="H151" s="109"/>
      <c r="I151" s="109"/>
      <c r="J151" s="61"/>
      <c r="K151" s="61"/>
      <c r="L151" s="61"/>
      <c r="M151" s="61"/>
      <c r="N151" s="61"/>
      <c r="O151" s="61"/>
      <c r="P151" s="61"/>
      <c r="Q151" s="61"/>
      <c r="R151" s="146"/>
    </row>
    <row r="152" s="30" customFormat="1" ht="24.75" customHeight="1" spans="1:18">
      <c r="A152" s="178" t="s">
        <v>205</v>
      </c>
      <c r="B152" s="179"/>
      <c r="C152" s="69">
        <f t="shared" ref="C152:C162" si="37">SUM(D152:Q152)</f>
        <v>496</v>
      </c>
      <c r="D152" s="70"/>
      <c r="E152" s="151"/>
      <c r="F152" s="151">
        <v>2</v>
      </c>
      <c r="G152" s="151">
        <v>7</v>
      </c>
      <c r="H152" s="151">
        <v>5</v>
      </c>
      <c r="I152" s="151">
        <v>4</v>
      </c>
      <c r="J152" s="69">
        <v>461</v>
      </c>
      <c r="K152" s="69">
        <v>4</v>
      </c>
      <c r="L152" s="69">
        <v>3</v>
      </c>
      <c r="M152" s="69">
        <v>2</v>
      </c>
      <c r="N152" s="69">
        <v>1</v>
      </c>
      <c r="O152" s="69">
        <v>4</v>
      </c>
      <c r="P152" s="69">
        <v>2</v>
      </c>
      <c r="Q152" s="69">
        <v>1</v>
      </c>
      <c r="R152" s="146">
        <f>SUM(F152:Q152)</f>
        <v>496</v>
      </c>
    </row>
    <row r="153" s="28" customFormat="1" ht="24.75" customHeight="1" spans="1:18">
      <c r="A153" s="176"/>
      <c r="B153" s="107"/>
      <c r="C153" s="61"/>
      <c r="D153" s="62"/>
      <c r="E153" s="109"/>
      <c r="F153" s="109"/>
      <c r="G153" s="109"/>
      <c r="H153" s="109"/>
      <c r="I153" s="109"/>
      <c r="J153" s="61"/>
      <c r="K153" s="61"/>
      <c r="L153" s="61"/>
      <c r="M153" s="61"/>
      <c r="N153" s="61"/>
      <c r="O153" s="61"/>
      <c r="P153" s="61"/>
      <c r="Q153" s="61"/>
      <c r="R153" s="146"/>
    </row>
    <row r="154" s="30" customFormat="1" ht="24.75" customHeight="1" spans="1:18">
      <c r="A154" s="178" t="s">
        <v>206</v>
      </c>
      <c r="B154" s="179"/>
      <c r="C154" s="69">
        <f t="shared" si="37"/>
        <v>901898</v>
      </c>
      <c r="D154" s="70">
        <f t="shared" ref="D154:Q154" si="38">SUM(D155:D158)</f>
        <v>59890</v>
      </c>
      <c r="E154" s="69">
        <f t="shared" si="38"/>
        <v>3478</v>
      </c>
      <c r="F154" s="69">
        <f t="shared" si="38"/>
        <v>122969</v>
      </c>
      <c r="G154" s="69">
        <f t="shared" si="38"/>
        <v>148503</v>
      </c>
      <c r="H154" s="69">
        <f t="shared" si="38"/>
        <v>52427</v>
      </c>
      <c r="I154" s="69">
        <f t="shared" si="38"/>
        <v>48845</v>
      </c>
      <c r="J154" s="69">
        <f t="shared" si="38"/>
        <v>47352</v>
      </c>
      <c r="K154" s="69">
        <f t="shared" si="38"/>
        <v>54930</v>
      </c>
      <c r="L154" s="69">
        <f t="shared" si="38"/>
        <v>119532</v>
      </c>
      <c r="M154" s="69">
        <f t="shared" si="38"/>
        <v>49106</v>
      </c>
      <c r="N154" s="69">
        <f t="shared" si="38"/>
        <v>38522</v>
      </c>
      <c r="O154" s="69">
        <f t="shared" si="38"/>
        <v>38594</v>
      </c>
      <c r="P154" s="69">
        <f t="shared" si="38"/>
        <v>48748</v>
      </c>
      <c r="Q154" s="69">
        <f t="shared" si="38"/>
        <v>69002</v>
      </c>
      <c r="R154" s="146">
        <f>SUM(F154:Q154)</f>
        <v>838530</v>
      </c>
    </row>
    <row r="155" s="28" customFormat="1" ht="24.75" customHeight="1" spans="1:18">
      <c r="A155" s="59" t="s">
        <v>207</v>
      </c>
      <c r="B155" s="60"/>
      <c r="C155" s="61">
        <f t="shared" si="37"/>
        <v>901898</v>
      </c>
      <c r="D155" s="62">
        <v>75358</v>
      </c>
      <c r="E155" s="61">
        <v>3478</v>
      </c>
      <c r="F155" s="108">
        <v>119205</v>
      </c>
      <c r="G155" s="108">
        <v>143722</v>
      </c>
      <c r="H155" s="108">
        <v>51795</v>
      </c>
      <c r="I155" s="108">
        <v>48389</v>
      </c>
      <c r="J155" s="108">
        <v>46260</v>
      </c>
      <c r="K155" s="108">
        <v>54303</v>
      </c>
      <c r="L155" s="108">
        <v>118359</v>
      </c>
      <c r="M155" s="108">
        <v>47991</v>
      </c>
      <c r="N155" s="108">
        <v>38114</v>
      </c>
      <c r="O155" s="108">
        <v>37856</v>
      </c>
      <c r="P155" s="108">
        <v>48401</v>
      </c>
      <c r="Q155" s="108">
        <v>68667</v>
      </c>
      <c r="R155" s="146">
        <f>SUM(F157:Q157)</f>
        <v>6246</v>
      </c>
    </row>
    <row r="156" s="28" customFormat="1" ht="24.75" customHeight="1" spans="1:18">
      <c r="A156" s="59" t="s">
        <v>208</v>
      </c>
      <c r="B156" s="60"/>
      <c r="C156" s="61">
        <f t="shared" si="37"/>
        <v>0</v>
      </c>
      <c r="D156" s="62">
        <v>-5681</v>
      </c>
      <c r="E156" s="61"/>
      <c r="F156" s="61">
        <v>681</v>
      </c>
      <c r="G156" s="61">
        <v>829</v>
      </c>
      <c r="H156" s="61">
        <v>392</v>
      </c>
      <c r="I156" s="61">
        <v>247</v>
      </c>
      <c r="J156" s="61">
        <v>516</v>
      </c>
      <c r="K156" s="61">
        <v>339</v>
      </c>
      <c r="L156" s="61">
        <v>920</v>
      </c>
      <c r="M156" s="61">
        <v>527</v>
      </c>
      <c r="N156" s="61">
        <v>264</v>
      </c>
      <c r="O156" s="61">
        <v>500</v>
      </c>
      <c r="P156" s="61">
        <v>236</v>
      </c>
      <c r="Q156" s="61">
        <v>230</v>
      </c>
      <c r="R156" s="146">
        <f>SUM(F156:Q156)</f>
        <v>5681</v>
      </c>
    </row>
    <row r="157" s="39" customFormat="1" ht="24.75" customHeight="1" spans="1:18">
      <c r="A157" s="84" t="s">
        <v>209</v>
      </c>
      <c r="B157" s="85"/>
      <c r="C157" s="134">
        <f t="shared" si="37"/>
        <v>0</v>
      </c>
      <c r="D157" s="77">
        <v>-6246</v>
      </c>
      <c r="E157" s="134"/>
      <c r="F157" s="134">
        <v>483</v>
      </c>
      <c r="G157" s="134">
        <v>3459</v>
      </c>
      <c r="H157" s="134">
        <v>240</v>
      </c>
      <c r="I157" s="134">
        <v>209</v>
      </c>
      <c r="J157" s="134">
        <v>576</v>
      </c>
      <c r="K157" s="134">
        <v>285</v>
      </c>
      <c r="L157" s="134">
        <v>213</v>
      </c>
      <c r="M157" s="134">
        <v>183</v>
      </c>
      <c r="N157" s="134">
        <v>144</v>
      </c>
      <c r="O157" s="134">
        <v>238</v>
      </c>
      <c r="P157" s="134">
        <v>111</v>
      </c>
      <c r="Q157" s="134">
        <v>105</v>
      </c>
      <c r="R157" s="147" t="e">
        <f>SUM(#REF!)</f>
        <v>#REF!</v>
      </c>
    </row>
    <row r="158" s="28" customFormat="1" ht="24.75" customHeight="1" spans="1:18">
      <c r="A158" s="59" t="s">
        <v>210</v>
      </c>
      <c r="B158" s="200"/>
      <c r="C158" s="61">
        <f t="shared" si="37"/>
        <v>0</v>
      </c>
      <c r="D158" s="62">
        <v>-3541</v>
      </c>
      <c r="E158" s="61"/>
      <c r="F158" s="61">
        <v>2600</v>
      </c>
      <c r="G158" s="61">
        <v>493</v>
      </c>
      <c r="H158" s="61"/>
      <c r="I158" s="61"/>
      <c r="J158" s="61"/>
      <c r="K158" s="61">
        <v>3</v>
      </c>
      <c r="L158" s="61">
        <v>40</v>
      </c>
      <c r="M158" s="61">
        <v>405</v>
      </c>
      <c r="N158" s="61"/>
      <c r="O158" s="61"/>
      <c r="P158" s="61"/>
      <c r="Q158" s="61"/>
      <c r="R158" s="228">
        <v>96.1</v>
      </c>
    </row>
    <row r="159" s="30" customFormat="1" ht="24.75" customHeight="1" spans="1:18">
      <c r="A159" s="162" t="s">
        <v>211</v>
      </c>
      <c r="B159" s="201"/>
      <c r="C159" s="164">
        <f t="shared" si="37"/>
        <v>47273</v>
      </c>
      <c r="D159" s="202">
        <f t="shared" ref="D159:Q159" si="39">SUM(D160:D162)</f>
        <v>2529</v>
      </c>
      <c r="E159" s="164">
        <f t="shared" si="39"/>
        <v>60</v>
      </c>
      <c r="F159" s="164">
        <f t="shared" si="39"/>
        <v>375</v>
      </c>
      <c r="G159" s="164">
        <f t="shared" si="39"/>
        <v>1475</v>
      </c>
      <c r="H159" s="164">
        <f t="shared" si="39"/>
        <v>264</v>
      </c>
      <c r="I159" s="164">
        <f t="shared" si="39"/>
        <v>367</v>
      </c>
      <c r="J159" s="164">
        <f t="shared" si="39"/>
        <v>467</v>
      </c>
      <c r="K159" s="164">
        <f t="shared" si="39"/>
        <v>373</v>
      </c>
      <c r="L159" s="164">
        <f t="shared" si="39"/>
        <v>862</v>
      </c>
      <c r="M159" s="164">
        <f t="shared" si="39"/>
        <v>1077</v>
      </c>
      <c r="N159" s="164">
        <f t="shared" si="39"/>
        <v>541</v>
      </c>
      <c r="O159" s="164">
        <f t="shared" si="39"/>
        <v>474</v>
      </c>
      <c r="P159" s="164">
        <f t="shared" si="39"/>
        <v>409</v>
      </c>
      <c r="Q159" s="164">
        <f t="shared" si="39"/>
        <v>38000</v>
      </c>
      <c r="R159" s="228">
        <f t="shared" ref="R159:R164" si="40">SUM(F159:Q159)</f>
        <v>44684</v>
      </c>
    </row>
    <row r="160" s="41" customFormat="1" ht="24.75" customHeight="1" spans="1:256">
      <c r="A160" s="203" t="s">
        <v>212</v>
      </c>
      <c r="B160" s="60"/>
      <c r="C160" s="61">
        <f t="shared" si="37"/>
        <v>47273</v>
      </c>
      <c r="D160" s="62">
        <v>4033</v>
      </c>
      <c r="E160" s="61">
        <v>60</v>
      </c>
      <c r="F160" s="61">
        <v>290</v>
      </c>
      <c r="G160" s="61">
        <v>1220</v>
      </c>
      <c r="H160" s="61">
        <v>194</v>
      </c>
      <c r="I160" s="61">
        <v>302</v>
      </c>
      <c r="J160" s="61">
        <v>307</v>
      </c>
      <c r="K160" s="61">
        <v>263</v>
      </c>
      <c r="L160" s="61">
        <v>727</v>
      </c>
      <c r="M160" s="61">
        <v>932</v>
      </c>
      <c r="N160" s="61">
        <v>456</v>
      </c>
      <c r="O160" s="61">
        <v>394</v>
      </c>
      <c r="P160" s="61">
        <v>349</v>
      </c>
      <c r="Q160" s="134">
        <v>37746</v>
      </c>
      <c r="R160" s="229">
        <f t="shared" si="40"/>
        <v>43180</v>
      </c>
      <c r="S160" s="230"/>
      <c r="T160" s="230"/>
      <c r="U160" s="230"/>
      <c r="V160" s="230"/>
      <c r="W160" s="230"/>
      <c r="X160" s="230"/>
      <c r="Y160" s="230"/>
      <c r="Z160" s="230"/>
      <c r="AA160" s="230"/>
      <c r="AB160" s="230"/>
      <c r="AC160" s="230"/>
      <c r="AD160" s="230"/>
      <c r="AF160" s="233"/>
      <c r="AH160" s="230"/>
      <c r="AI160" s="233"/>
      <c r="AJ160" s="233"/>
      <c r="AK160" s="230"/>
      <c r="AL160" s="230"/>
      <c r="AM160" s="230"/>
      <c r="AN160" s="230"/>
      <c r="AO160" s="230"/>
      <c r="AP160" s="230"/>
      <c r="AQ160" s="230"/>
      <c r="AR160" s="230"/>
      <c r="AS160" s="230"/>
      <c r="AT160" s="230"/>
      <c r="AU160" s="230"/>
      <c r="AV160" s="230"/>
      <c r="AX160" s="233"/>
      <c r="AZ160" s="230"/>
      <c r="BA160" s="233"/>
      <c r="BB160" s="233"/>
      <c r="BC160" s="230"/>
      <c r="BD160" s="230"/>
      <c r="BE160" s="230"/>
      <c r="BF160" s="230"/>
      <c r="BG160" s="230"/>
      <c r="BH160" s="230"/>
      <c r="BI160" s="230"/>
      <c r="BJ160" s="230"/>
      <c r="BK160" s="230"/>
      <c r="BL160" s="230"/>
      <c r="BM160" s="230"/>
      <c r="BN160" s="230"/>
      <c r="BP160" s="233"/>
      <c r="BR160" s="230"/>
      <c r="BS160" s="233"/>
      <c r="BT160" s="233"/>
      <c r="BU160" s="230"/>
      <c r="BV160" s="230"/>
      <c r="BW160" s="230"/>
      <c r="BX160" s="230"/>
      <c r="BY160" s="230"/>
      <c r="BZ160" s="230"/>
      <c r="CA160" s="230"/>
      <c r="CB160" s="230"/>
      <c r="CC160" s="230"/>
      <c r="CD160" s="230"/>
      <c r="CE160" s="230"/>
      <c r="CF160" s="230"/>
      <c r="CH160" s="233"/>
      <c r="CJ160" s="230"/>
      <c r="CK160" s="233"/>
      <c r="CL160" s="233"/>
      <c r="CM160" s="230"/>
      <c r="CN160" s="230"/>
      <c r="CO160" s="230"/>
      <c r="CP160" s="230"/>
      <c r="CQ160" s="230"/>
      <c r="CR160" s="230"/>
      <c r="CS160" s="230"/>
      <c r="CT160" s="230"/>
      <c r="CU160" s="230"/>
      <c r="CV160" s="230"/>
      <c r="CW160" s="230"/>
      <c r="CX160" s="230"/>
      <c r="CZ160" s="233"/>
      <c r="DB160" s="230"/>
      <c r="DC160" s="233"/>
      <c r="DD160" s="233"/>
      <c r="DE160" s="230"/>
      <c r="DF160" s="230"/>
      <c r="DG160" s="230"/>
      <c r="DH160" s="230"/>
      <c r="DI160" s="230"/>
      <c r="DJ160" s="230"/>
      <c r="DK160" s="230"/>
      <c r="DL160" s="230"/>
      <c r="DM160" s="230"/>
      <c r="DN160" s="230"/>
      <c r="DO160" s="230"/>
      <c r="DP160" s="230"/>
      <c r="DR160" s="233"/>
      <c r="DT160" s="230"/>
      <c r="DU160" s="233"/>
      <c r="DV160" s="233"/>
      <c r="DW160" s="230"/>
      <c r="DX160" s="230"/>
      <c r="DY160" s="230"/>
      <c r="DZ160" s="230"/>
      <c r="EA160" s="230"/>
      <c r="EB160" s="230"/>
      <c r="EC160" s="230"/>
      <c r="ED160" s="230"/>
      <c r="EE160" s="230"/>
      <c r="EF160" s="230"/>
      <c r="EG160" s="230"/>
      <c r="EH160" s="230"/>
      <c r="EJ160" s="233"/>
      <c r="EL160" s="230"/>
      <c r="EM160" s="233"/>
      <c r="EN160" s="233"/>
      <c r="EO160" s="230"/>
      <c r="EP160" s="230"/>
      <c r="EQ160" s="230"/>
      <c r="ER160" s="230"/>
      <c r="ES160" s="230"/>
      <c r="ET160" s="230"/>
      <c r="EU160" s="230"/>
      <c r="EV160" s="230"/>
      <c r="EW160" s="230"/>
      <c r="EX160" s="230"/>
      <c r="EY160" s="230"/>
      <c r="EZ160" s="230"/>
      <c r="FB160" s="233"/>
      <c r="FD160" s="230"/>
      <c r="FE160" s="233"/>
      <c r="FF160" s="233"/>
      <c r="FG160" s="230"/>
      <c r="FH160" s="230"/>
      <c r="FI160" s="230"/>
      <c r="FJ160" s="230"/>
      <c r="FK160" s="230"/>
      <c r="FL160" s="230"/>
      <c r="FM160" s="230"/>
      <c r="FN160" s="230"/>
      <c r="FO160" s="230"/>
      <c r="FP160" s="230"/>
      <c r="FQ160" s="230"/>
      <c r="FR160" s="230"/>
      <c r="FT160" s="233"/>
      <c r="FV160" s="230"/>
      <c r="FW160" s="233"/>
      <c r="FX160" s="233"/>
      <c r="FY160" s="230"/>
      <c r="FZ160" s="230"/>
      <c r="GA160" s="230"/>
      <c r="GB160" s="230"/>
      <c r="GC160" s="230"/>
      <c r="GD160" s="230"/>
      <c r="GE160" s="230"/>
      <c r="GF160" s="230"/>
      <c r="GG160" s="230"/>
      <c r="GH160" s="230"/>
      <c r="GI160" s="230"/>
      <c r="GJ160" s="230"/>
      <c r="GL160" s="233"/>
      <c r="GN160" s="230"/>
      <c r="GO160" s="233"/>
      <c r="GP160" s="233"/>
      <c r="GQ160" s="230"/>
      <c r="GR160" s="230"/>
      <c r="GS160" s="230"/>
      <c r="GT160" s="230"/>
      <c r="GU160" s="230"/>
      <c r="GV160" s="230"/>
      <c r="GW160" s="230"/>
      <c r="GX160" s="230"/>
      <c r="GY160" s="230"/>
      <c r="GZ160" s="230"/>
      <c r="HA160" s="230"/>
      <c r="HB160" s="230"/>
      <c r="HD160" s="233"/>
      <c r="HF160" s="230"/>
      <c r="HG160" s="233"/>
      <c r="HH160" s="233"/>
      <c r="HI160" s="230"/>
      <c r="HJ160" s="230"/>
      <c r="HK160" s="230"/>
      <c r="HL160" s="230"/>
      <c r="HM160" s="230"/>
      <c r="HN160" s="230"/>
      <c r="HO160" s="230"/>
      <c r="HP160" s="230"/>
      <c r="HQ160" s="230"/>
      <c r="HR160" s="230"/>
      <c r="HS160" s="230"/>
      <c r="HT160" s="230"/>
      <c r="HV160" s="233"/>
      <c r="HX160" s="230"/>
      <c r="HY160" s="233"/>
      <c r="HZ160" s="233"/>
      <c r="IA160" s="230"/>
      <c r="IB160" s="230"/>
      <c r="IC160" s="230"/>
      <c r="ID160" s="230"/>
      <c r="IE160" s="230"/>
      <c r="IF160" s="230"/>
      <c r="IG160" s="230"/>
      <c r="IH160" s="230"/>
      <c r="II160" s="230"/>
      <c r="IJ160" s="230"/>
      <c r="IK160" s="230"/>
      <c r="IL160" s="230"/>
      <c r="IN160" s="233"/>
      <c r="IP160" s="230"/>
      <c r="IQ160" s="233"/>
      <c r="IR160" s="233"/>
      <c r="IS160" s="230"/>
      <c r="IT160" s="230"/>
      <c r="IU160" s="230"/>
      <c r="IV160" s="230"/>
    </row>
    <row r="161" s="28" customFormat="1" ht="24.75" customHeight="1" spans="1:18">
      <c r="A161" s="204" t="s">
        <v>213</v>
      </c>
      <c r="B161" s="205"/>
      <c r="C161" s="109">
        <f t="shared" si="37"/>
        <v>0</v>
      </c>
      <c r="D161" s="206">
        <v>-1320</v>
      </c>
      <c r="E161" s="109"/>
      <c r="F161" s="207">
        <v>85</v>
      </c>
      <c r="G161" s="207">
        <v>255</v>
      </c>
      <c r="H161" s="207">
        <v>70</v>
      </c>
      <c r="I161" s="207">
        <v>65</v>
      </c>
      <c r="J161" s="207">
        <v>160</v>
      </c>
      <c r="K161" s="207">
        <v>110</v>
      </c>
      <c r="L161" s="207">
        <v>135</v>
      </c>
      <c r="M161" s="207">
        <v>145</v>
      </c>
      <c r="N161" s="207">
        <v>85</v>
      </c>
      <c r="O161" s="207">
        <v>80</v>
      </c>
      <c r="P161" s="207">
        <v>60</v>
      </c>
      <c r="Q161" s="207">
        <v>70</v>
      </c>
      <c r="R161" s="231">
        <f t="shared" si="40"/>
        <v>1320</v>
      </c>
    </row>
    <row r="162" s="28" customFormat="1" ht="24.75" customHeight="1" spans="1:18">
      <c r="A162" s="59" t="s">
        <v>210</v>
      </c>
      <c r="B162" s="60"/>
      <c r="C162" s="61">
        <f t="shared" si="37"/>
        <v>0</v>
      </c>
      <c r="D162" s="62">
        <v>-184</v>
      </c>
      <c r="E162" s="61"/>
      <c r="F162" s="61"/>
      <c r="G162" s="61"/>
      <c r="H162" s="61"/>
      <c r="I162" s="61"/>
      <c r="J162" s="61"/>
      <c r="K162" s="61"/>
      <c r="L162" s="61"/>
      <c r="M162" s="61"/>
      <c r="N162" s="61"/>
      <c r="O162" s="61"/>
      <c r="P162" s="61"/>
      <c r="Q162" s="61">
        <v>184</v>
      </c>
      <c r="R162" s="146">
        <f t="shared" si="40"/>
        <v>184</v>
      </c>
    </row>
    <row r="163" s="30" customFormat="1" ht="24.75" customHeight="1" spans="1:18">
      <c r="A163" s="67" t="s">
        <v>214</v>
      </c>
      <c r="B163" s="68"/>
      <c r="C163" s="69">
        <f t="shared" ref="C163:Q163" si="41">SUM(C164:C165)</f>
        <v>193</v>
      </c>
      <c r="D163" s="70">
        <f t="shared" si="41"/>
        <v>0</v>
      </c>
      <c r="E163" s="69">
        <f t="shared" si="41"/>
        <v>0</v>
      </c>
      <c r="F163" s="69">
        <f t="shared" si="41"/>
        <v>135</v>
      </c>
      <c r="G163" s="69">
        <f t="shared" si="41"/>
        <v>14</v>
      </c>
      <c r="H163" s="69">
        <f t="shared" si="41"/>
        <v>10</v>
      </c>
      <c r="I163" s="69">
        <f t="shared" si="41"/>
        <v>3</v>
      </c>
      <c r="J163" s="69">
        <f t="shared" si="41"/>
        <v>6</v>
      </c>
      <c r="K163" s="69">
        <f t="shared" si="41"/>
        <v>3</v>
      </c>
      <c r="L163" s="69">
        <f t="shared" si="41"/>
        <v>4</v>
      </c>
      <c r="M163" s="69">
        <f t="shared" si="41"/>
        <v>3</v>
      </c>
      <c r="N163" s="69">
        <f t="shared" si="41"/>
        <v>7</v>
      </c>
      <c r="O163" s="69">
        <f t="shared" si="41"/>
        <v>4</v>
      </c>
      <c r="P163" s="69">
        <f t="shared" si="41"/>
        <v>2</v>
      </c>
      <c r="Q163" s="69">
        <f t="shared" si="41"/>
        <v>2</v>
      </c>
      <c r="R163" s="146">
        <f t="shared" si="40"/>
        <v>193</v>
      </c>
    </row>
    <row r="164" s="28" customFormat="1" ht="24.75" customHeight="1" spans="1:18">
      <c r="A164" s="203" t="s">
        <v>212</v>
      </c>
      <c r="B164" s="60"/>
      <c r="C164" s="61">
        <f>SUM(D164:Q164)</f>
        <v>193</v>
      </c>
      <c r="D164" s="62"/>
      <c r="E164" s="61"/>
      <c r="F164" s="61">
        <v>135</v>
      </c>
      <c r="G164" s="61">
        <v>14</v>
      </c>
      <c r="H164" s="61">
        <v>10</v>
      </c>
      <c r="I164" s="61">
        <v>3</v>
      </c>
      <c r="J164" s="61">
        <v>6</v>
      </c>
      <c r="K164" s="61">
        <v>3</v>
      </c>
      <c r="L164" s="61">
        <v>4</v>
      </c>
      <c r="M164" s="61">
        <v>3</v>
      </c>
      <c r="N164" s="61">
        <v>7</v>
      </c>
      <c r="O164" s="61">
        <v>4</v>
      </c>
      <c r="P164" s="61">
        <v>2</v>
      </c>
      <c r="Q164" s="61">
        <v>2</v>
      </c>
      <c r="R164" s="146">
        <f t="shared" si="40"/>
        <v>193</v>
      </c>
    </row>
    <row r="165" s="28" customFormat="1" ht="24.75" customHeight="1" spans="1:18">
      <c r="A165" s="203" t="s">
        <v>215</v>
      </c>
      <c r="B165" s="60"/>
      <c r="C165" s="61"/>
      <c r="D165" s="62"/>
      <c r="E165" s="61"/>
      <c r="F165" s="61"/>
      <c r="G165" s="61"/>
      <c r="H165" s="61"/>
      <c r="I165" s="61"/>
      <c r="J165" s="61"/>
      <c r="K165" s="61"/>
      <c r="L165" s="61"/>
      <c r="M165" s="61"/>
      <c r="N165" s="61"/>
      <c r="O165" s="61"/>
      <c r="P165" s="61"/>
      <c r="Q165" s="61"/>
      <c r="R165" s="146"/>
    </row>
    <row r="166" s="28" customFormat="1" ht="24.75" customHeight="1" spans="1:18">
      <c r="A166" s="59" t="s">
        <v>216</v>
      </c>
      <c r="B166" s="60"/>
      <c r="C166" s="61">
        <f>SUM(D166:Q166)</f>
        <v>47967</v>
      </c>
      <c r="D166" s="62">
        <f t="shared" ref="D166:Q166" si="42">SUM(D167,D185)</f>
        <v>-4511</v>
      </c>
      <c r="E166" s="61">
        <f t="shared" si="42"/>
        <v>0</v>
      </c>
      <c r="F166" s="61">
        <f t="shared" si="42"/>
        <v>16865</v>
      </c>
      <c r="G166" s="61">
        <f t="shared" si="42"/>
        <v>12798</v>
      </c>
      <c r="H166" s="61">
        <f t="shared" si="42"/>
        <v>4027</v>
      </c>
      <c r="I166" s="61">
        <f t="shared" si="42"/>
        <v>1675</v>
      </c>
      <c r="J166" s="61">
        <f t="shared" si="42"/>
        <v>4546</v>
      </c>
      <c r="K166" s="61">
        <f t="shared" si="42"/>
        <v>5926</v>
      </c>
      <c r="L166" s="61">
        <f t="shared" si="42"/>
        <v>1105</v>
      </c>
      <c r="M166" s="61">
        <f t="shared" si="42"/>
        <v>873</v>
      </c>
      <c r="N166" s="61">
        <f t="shared" si="42"/>
        <v>1672</v>
      </c>
      <c r="O166" s="61">
        <f t="shared" si="42"/>
        <v>1816</v>
      </c>
      <c r="P166" s="61">
        <f t="shared" si="42"/>
        <v>622</v>
      </c>
      <c r="Q166" s="61">
        <f t="shared" si="42"/>
        <v>553</v>
      </c>
      <c r="R166" s="146">
        <f>SUM(F166:Q166)</f>
        <v>52478</v>
      </c>
    </row>
    <row r="167" s="42" customFormat="1" ht="24.75" customHeight="1" spans="1:18">
      <c r="A167" s="208" t="s">
        <v>217</v>
      </c>
      <c r="B167" s="209"/>
      <c r="C167" s="71">
        <f t="shared" ref="C167:Q167" si="43">C168+C169</f>
        <v>47608</v>
      </c>
      <c r="D167" s="210">
        <f t="shared" si="43"/>
        <v>-4327</v>
      </c>
      <c r="E167" s="71">
        <f t="shared" si="43"/>
        <v>0</v>
      </c>
      <c r="F167" s="71">
        <f t="shared" si="43"/>
        <v>16665</v>
      </c>
      <c r="G167" s="71">
        <f t="shared" si="43"/>
        <v>12754</v>
      </c>
      <c r="H167" s="71">
        <f t="shared" si="43"/>
        <v>3995</v>
      </c>
      <c r="I167" s="71">
        <f t="shared" si="43"/>
        <v>1653</v>
      </c>
      <c r="J167" s="71">
        <f t="shared" si="43"/>
        <v>4463</v>
      </c>
      <c r="K167" s="71">
        <f t="shared" si="43"/>
        <v>5899</v>
      </c>
      <c r="L167" s="71">
        <f t="shared" si="43"/>
        <v>1089</v>
      </c>
      <c r="M167" s="71">
        <f t="shared" si="43"/>
        <v>819</v>
      </c>
      <c r="N167" s="71">
        <f t="shared" si="43"/>
        <v>1665</v>
      </c>
      <c r="O167" s="71">
        <f t="shared" si="43"/>
        <v>1789</v>
      </c>
      <c r="P167" s="71">
        <f t="shared" si="43"/>
        <v>608</v>
      </c>
      <c r="Q167" s="71">
        <f t="shared" si="43"/>
        <v>536</v>
      </c>
      <c r="R167" s="146">
        <f>SUM(F167:Q167)</f>
        <v>51935</v>
      </c>
    </row>
    <row r="168" s="37" customFormat="1" ht="24.75" customHeight="1" spans="1:18">
      <c r="A168" s="59" t="s">
        <v>218</v>
      </c>
      <c r="B168" s="60"/>
      <c r="C168" s="61">
        <f>SUM(D168:Q168)</f>
        <v>1046</v>
      </c>
      <c r="D168" s="62"/>
      <c r="E168" s="61"/>
      <c r="F168" s="61">
        <v>1046</v>
      </c>
      <c r="G168" s="211"/>
      <c r="H168" s="211"/>
      <c r="I168" s="211"/>
      <c r="J168" s="211"/>
      <c r="K168" s="211"/>
      <c r="L168" s="211"/>
      <c r="M168" s="211"/>
      <c r="N168" s="211"/>
      <c r="O168" s="211"/>
      <c r="P168" s="211"/>
      <c r="Q168" s="211"/>
      <c r="R168" s="146">
        <f>SUM(F168:Q168)</f>
        <v>1046</v>
      </c>
    </row>
    <row r="169" s="43" customFormat="1" ht="24.75" customHeight="1" spans="1:18">
      <c r="A169" s="59" t="s">
        <v>219</v>
      </c>
      <c r="B169" s="60"/>
      <c r="C169" s="61">
        <f t="shared" ref="C169:Q169" si="44">SUM(C170:C183)</f>
        <v>46562</v>
      </c>
      <c r="D169" s="62">
        <f t="shared" si="44"/>
        <v>-4327</v>
      </c>
      <c r="E169" s="61">
        <f t="shared" si="44"/>
        <v>0</v>
      </c>
      <c r="F169" s="61">
        <f t="shared" si="44"/>
        <v>15619</v>
      </c>
      <c r="G169" s="61">
        <f t="shared" si="44"/>
        <v>12754</v>
      </c>
      <c r="H169" s="61">
        <f t="shared" si="44"/>
        <v>3995</v>
      </c>
      <c r="I169" s="61">
        <f t="shared" si="44"/>
        <v>1653</v>
      </c>
      <c r="J169" s="61">
        <f t="shared" si="44"/>
        <v>4463</v>
      </c>
      <c r="K169" s="61">
        <f t="shared" si="44"/>
        <v>5899</v>
      </c>
      <c r="L169" s="61">
        <f t="shared" si="44"/>
        <v>1089</v>
      </c>
      <c r="M169" s="61">
        <f t="shared" si="44"/>
        <v>819</v>
      </c>
      <c r="N169" s="61">
        <f t="shared" si="44"/>
        <v>1665</v>
      </c>
      <c r="O169" s="61">
        <f t="shared" si="44"/>
        <v>1789</v>
      </c>
      <c r="P169" s="61">
        <f t="shared" si="44"/>
        <v>608</v>
      </c>
      <c r="Q169" s="61">
        <f t="shared" si="44"/>
        <v>536</v>
      </c>
      <c r="R169" s="146">
        <f>SUM(F169:Q169)</f>
        <v>50889</v>
      </c>
    </row>
    <row r="170" s="43" customFormat="1" ht="24.75" customHeight="1" spans="1:18">
      <c r="A170" s="212" t="s">
        <v>220</v>
      </c>
      <c r="B170" s="85" t="s">
        <v>221</v>
      </c>
      <c r="C170" s="134">
        <f t="shared" ref="C170:C183" si="45">SUM(D170:Q170)</f>
        <v>11281</v>
      </c>
      <c r="D170" s="128"/>
      <c r="E170" s="129"/>
      <c r="F170" s="129">
        <v>4597</v>
      </c>
      <c r="G170" s="129">
        <v>941</v>
      </c>
      <c r="H170" s="129">
        <v>880</v>
      </c>
      <c r="I170" s="129">
        <v>506</v>
      </c>
      <c r="J170" s="129">
        <v>810</v>
      </c>
      <c r="K170" s="129">
        <v>791</v>
      </c>
      <c r="L170" s="129">
        <v>717</v>
      </c>
      <c r="M170" s="129">
        <v>430</v>
      </c>
      <c r="N170" s="129">
        <v>577</v>
      </c>
      <c r="O170" s="129">
        <v>374</v>
      </c>
      <c r="P170" s="129">
        <v>291</v>
      </c>
      <c r="Q170" s="129">
        <v>367</v>
      </c>
      <c r="R170" s="146">
        <f>SUM(F170:Q170)</f>
        <v>11281</v>
      </c>
    </row>
    <row r="171" s="43" customFormat="1" ht="24.75" customHeight="1" spans="1:18">
      <c r="A171" s="212" t="s">
        <v>222</v>
      </c>
      <c r="B171" s="84" t="s">
        <v>223</v>
      </c>
      <c r="C171" s="134">
        <f t="shared" si="45"/>
        <v>91</v>
      </c>
      <c r="D171" s="128">
        <v>34</v>
      </c>
      <c r="E171" s="129"/>
      <c r="F171" s="129">
        <v>8</v>
      </c>
      <c r="G171" s="129">
        <v>8</v>
      </c>
      <c r="H171" s="129">
        <v>3</v>
      </c>
      <c r="I171" s="129">
        <v>4</v>
      </c>
      <c r="J171" s="129">
        <v>4</v>
      </c>
      <c r="K171" s="129">
        <v>4</v>
      </c>
      <c r="L171" s="129">
        <v>4</v>
      </c>
      <c r="M171" s="129">
        <v>2</v>
      </c>
      <c r="N171" s="129">
        <v>2</v>
      </c>
      <c r="O171" s="129">
        <v>9</v>
      </c>
      <c r="P171" s="129">
        <v>4</v>
      </c>
      <c r="Q171" s="129">
        <v>5</v>
      </c>
      <c r="R171" s="146">
        <f t="shared" ref="R171:R183" si="46">SUM(F171:Q171)</f>
        <v>57</v>
      </c>
    </row>
    <row r="172" s="43" customFormat="1" ht="24.75" customHeight="1" spans="1:18">
      <c r="A172" s="212" t="s">
        <v>224</v>
      </c>
      <c r="B172" s="85" t="s">
        <v>225</v>
      </c>
      <c r="C172" s="134">
        <f t="shared" si="45"/>
        <v>22659</v>
      </c>
      <c r="D172" s="128"/>
      <c r="E172" s="129"/>
      <c r="F172" s="129">
        <v>2690</v>
      </c>
      <c r="G172" s="129">
        <v>11605</v>
      </c>
      <c r="H172" s="129">
        <v>215</v>
      </c>
      <c r="I172" s="129">
        <v>1040</v>
      </c>
      <c r="J172" s="129">
        <v>3501</v>
      </c>
      <c r="K172" s="129">
        <v>1044</v>
      </c>
      <c r="L172" s="129">
        <v>268</v>
      </c>
      <c r="M172" s="129">
        <v>287</v>
      </c>
      <c r="N172" s="129">
        <v>778</v>
      </c>
      <c r="O172" s="129">
        <v>1117</v>
      </c>
      <c r="P172" s="129">
        <v>114</v>
      </c>
      <c r="Q172" s="129"/>
      <c r="R172" s="146">
        <f t="shared" si="46"/>
        <v>22659</v>
      </c>
    </row>
    <row r="173" s="43" customFormat="1" ht="24.75" customHeight="1" spans="1:18">
      <c r="A173" s="212" t="s">
        <v>226</v>
      </c>
      <c r="B173" s="84" t="s">
        <v>227</v>
      </c>
      <c r="C173" s="134">
        <f t="shared" si="45"/>
        <v>11847</v>
      </c>
      <c r="D173" s="128"/>
      <c r="E173" s="129"/>
      <c r="F173" s="129">
        <v>8101</v>
      </c>
      <c r="G173" s="129"/>
      <c r="H173" s="129"/>
      <c r="I173" s="129"/>
      <c r="J173" s="129"/>
      <c r="K173" s="129">
        <v>3746</v>
      </c>
      <c r="L173" s="129"/>
      <c r="M173" s="129"/>
      <c r="N173" s="129"/>
      <c r="O173" s="129"/>
      <c r="P173" s="129"/>
      <c r="Q173" s="129"/>
      <c r="R173" s="146">
        <f t="shared" si="46"/>
        <v>11847</v>
      </c>
    </row>
    <row r="174" s="43" customFormat="1" ht="24.75" customHeight="1" spans="1:18">
      <c r="A174" s="212" t="s">
        <v>228</v>
      </c>
      <c r="B174" s="84" t="s">
        <v>229</v>
      </c>
      <c r="C174" s="134">
        <f t="shared" si="45"/>
        <v>580</v>
      </c>
      <c r="D174" s="128">
        <v>580</v>
      </c>
      <c r="E174" s="129"/>
      <c r="F174" s="129"/>
      <c r="G174" s="129"/>
      <c r="H174" s="129"/>
      <c r="I174" s="129"/>
      <c r="J174" s="129"/>
      <c r="K174" s="129"/>
      <c r="L174" s="129"/>
      <c r="M174" s="129"/>
      <c r="N174" s="129"/>
      <c r="O174" s="129"/>
      <c r="P174" s="129"/>
      <c r="Q174" s="129"/>
      <c r="R174" s="146">
        <f t="shared" si="46"/>
        <v>0</v>
      </c>
    </row>
    <row r="175" s="44" customFormat="1" ht="24.75" customHeight="1" spans="1:18">
      <c r="A175" s="212" t="s">
        <v>230</v>
      </c>
      <c r="B175" s="84" t="s">
        <v>231</v>
      </c>
      <c r="C175" s="134">
        <f t="shared" si="45"/>
        <v>63</v>
      </c>
      <c r="D175" s="87"/>
      <c r="E175" s="88"/>
      <c r="F175" s="88"/>
      <c r="G175" s="88"/>
      <c r="H175" s="88"/>
      <c r="I175" s="88"/>
      <c r="J175" s="88"/>
      <c r="K175" s="88"/>
      <c r="L175" s="88"/>
      <c r="M175" s="88"/>
      <c r="N175" s="88"/>
      <c r="O175" s="88"/>
      <c r="P175" s="88"/>
      <c r="Q175" s="88">
        <v>63</v>
      </c>
      <c r="R175" s="147">
        <f t="shared" si="46"/>
        <v>63</v>
      </c>
    </row>
    <row r="176" s="44" customFormat="1" ht="24.75" customHeight="1" spans="1:18">
      <c r="A176" s="212" t="s">
        <v>232</v>
      </c>
      <c r="B176" s="84" t="s">
        <v>233</v>
      </c>
      <c r="C176" s="134">
        <f t="shared" si="45"/>
        <v>41</v>
      </c>
      <c r="D176" s="87"/>
      <c r="E176" s="88"/>
      <c r="F176" s="88">
        <v>23</v>
      </c>
      <c r="G176" s="88"/>
      <c r="H176" s="88">
        <v>6</v>
      </c>
      <c r="I176" s="88">
        <v>0</v>
      </c>
      <c r="J176" s="88">
        <v>8</v>
      </c>
      <c r="K176" s="88"/>
      <c r="L176" s="88"/>
      <c r="M176" s="88"/>
      <c r="N176" s="88"/>
      <c r="O176" s="88"/>
      <c r="P176" s="88">
        <v>3</v>
      </c>
      <c r="Q176" s="88">
        <v>1</v>
      </c>
      <c r="R176" s="147">
        <f t="shared" si="46"/>
        <v>41</v>
      </c>
    </row>
    <row r="177" s="43" customFormat="1" ht="24.75" customHeight="1" spans="1:18">
      <c r="A177" s="213" t="s">
        <v>234</v>
      </c>
      <c r="B177" s="59" t="s">
        <v>235</v>
      </c>
      <c r="C177" s="61">
        <f t="shared" si="45"/>
        <v>0</v>
      </c>
      <c r="D177" s="128">
        <v>-2100</v>
      </c>
      <c r="E177" s="129"/>
      <c r="F177" s="129"/>
      <c r="G177" s="129"/>
      <c r="H177" s="214">
        <v>2100</v>
      </c>
      <c r="I177" s="129"/>
      <c r="J177" s="129"/>
      <c r="K177" s="129"/>
      <c r="L177" s="129"/>
      <c r="M177" s="129"/>
      <c r="N177" s="129"/>
      <c r="O177" s="129"/>
      <c r="P177" s="129"/>
      <c r="Q177" s="129"/>
      <c r="R177" s="146">
        <f t="shared" si="46"/>
        <v>2100</v>
      </c>
    </row>
    <row r="178" s="43" customFormat="1" ht="24.75" customHeight="1" spans="1:18">
      <c r="A178" s="213" t="s">
        <v>236</v>
      </c>
      <c r="B178" s="59" t="s">
        <v>237</v>
      </c>
      <c r="C178" s="61">
        <f t="shared" si="45"/>
        <v>0</v>
      </c>
      <c r="D178" s="128">
        <v>-500</v>
      </c>
      <c r="E178" s="129"/>
      <c r="F178" s="129"/>
      <c r="G178" s="129"/>
      <c r="H178" s="214">
        <v>500</v>
      </c>
      <c r="I178" s="129"/>
      <c r="J178" s="129"/>
      <c r="K178" s="129"/>
      <c r="L178" s="129"/>
      <c r="M178" s="129"/>
      <c r="N178" s="129"/>
      <c r="O178" s="129"/>
      <c r="P178" s="129"/>
      <c r="Q178" s="129"/>
      <c r="R178" s="146">
        <f t="shared" si="46"/>
        <v>500</v>
      </c>
    </row>
    <row r="179" s="43" customFormat="1" ht="24.75" customHeight="1" spans="1:18">
      <c r="A179" s="203" t="s">
        <v>238</v>
      </c>
      <c r="B179" s="59" t="s">
        <v>239</v>
      </c>
      <c r="C179" s="61">
        <f t="shared" si="45"/>
        <v>0</v>
      </c>
      <c r="D179" s="128">
        <v>-3</v>
      </c>
      <c r="E179" s="129"/>
      <c r="F179" s="129"/>
      <c r="G179" s="129"/>
      <c r="H179" s="129"/>
      <c r="I179" s="214">
        <v>3</v>
      </c>
      <c r="J179" s="129"/>
      <c r="K179" s="129"/>
      <c r="L179" s="129"/>
      <c r="M179" s="129"/>
      <c r="N179" s="129"/>
      <c r="O179" s="129"/>
      <c r="P179" s="129"/>
      <c r="Q179" s="129"/>
      <c r="R179" s="146">
        <f t="shared" si="46"/>
        <v>3</v>
      </c>
    </row>
    <row r="180" s="43" customFormat="1" ht="24.75" customHeight="1" spans="1:18">
      <c r="A180" s="203" t="s">
        <v>240</v>
      </c>
      <c r="B180" s="59" t="s">
        <v>241</v>
      </c>
      <c r="C180" s="61">
        <f t="shared" si="45"/>
        <v>0</v>
      </c>
      <c r="D180" s="128">
        <v>-493</v>
      </c>
      <c r="E180" s="129"/>
      <c r="F180" s="129"/>
      <c r="G180" s="129"/>
      <c r="H180" s="129">
        <v>191</v>
      </c>
      <c r="I180" s="129"/>
      <c r="J180" s="129"/>
      <c r="K180" s="129">
        <v>214</v>
      </c>
      <c r="L180" s="129"/>
      <c r="M180" s="129"/>
      <c r="N180" s="129"/>
      <c r="O180" s="129">
        <v>88</v>
      </c>
      <c r="P180" s="129"/>
      <c r="Q180" s="129"/>
      <c r="R180" s="146">
        <f t="shared" si="46"/>
        <v>493</v>
      </c>
    </row>
    <row r="181" s="43" customFormat="1" ht="24.75" customHeight="1" spans="1:18">
      <c r="A181" s="203" t="s">
        <v>242</v>
      </c>
      <c r="B181" s="59" t="s">
        <v>243</v>
      </c>
      <c r="C181" s="61">
        <f t="shared" si="45"/>
        <v>0</v>
      </c>
      <c r="D181" s="128">
        <v>-405</v>
      </c>
      <c r="E181" s="129"/>
      <c r="F181" s="129"/>
      <c r="G181" s="129"/>
      <c r="H181" s="129"/>
      <c r="I181" s="129"/>
      <c r="J181" s="129"/>
      <c r="K181" s="129"/>
      <c r="L181" s="129"/>
      <c r="M181" s="129"/>
      <c r="N181" s="129">
        <v>208</v>
      </c>
      <c r="O181" s="129">
        <v>101</v>
      </c>
      <c r="P181" s="129">
        <v>96</v>
      </c>
      <c r="Q181" s="129"/>
      <c r="R181" s="146">
        <f t="shared" si="46"/>
        <v>405</v>
      </c>
    </row>
    <row r="182" s="43" customFormat="1" ht="24.75" customHeight="1" spans="1:18">
      <c r="A182" s="203" t="s">
        <v>244</v>
      </c>
      <c r="B182" s="59" t="s">
        <v>245</v>
      </c>
      <c r="C182" s="61">
        <f t="shared" si="45"/>
        <v>0</v>
      </c>
      <c r="D182" s="128">
        <v>-40</v>
      </c>
      <c r="E182" s="129"/>
      <c r="F182" s="129"/>
      <c r="G182" s="129"/>
      <c r="H182" s="129"/>
      <c r="I182" s="129"/>
      <c r="J182" s="214">
        <v>40</v>
      </c>
      <c r="K182" s="129"/>
      <c r="L182" s="129"/>
      <c r="M182" s="129"/>
      <c r="N182" s="129"/>
      <c r="O182" s="129"/>
      <c r="P182" s="129"/>
      <c r="Q182" s="129"/>
      <c r="R182" s="146">
        <f t="shared" si="46"/>
        <v>40</v>
      </c>
    </row>
    <row r="183" s="44" customFormat="1" ht="24.75" customHeight="1" spans="1:18">
      <c r="A183" s="215" t="s">
        <v>246</v>
      </c>
      <c r="B183" s="84" t="s">
        <v>247</v>
      </c>
      <c r="C183" s="134">
        <f t="shared" si="45"/>
        <v>0</v>
      </c>
      <c r="D183" s="87">
        <v>-1400</v>
      </c>
      <c r="E183" s="88"/>
      <c r="F183" s="88">
        <v>200</v>
      </c>
      <c r="G183" s="88">
        <v>200</v>
      </c>
      <c r="H183" s="88">
        <v>100</v>
      </c>
      <c r="I183" s="88">
        <v>100</v>
      </c>
      <c r="J183" s="88">
        <v>100</v>
      </c>
      <c r="K183" s="88">
        <v>100</v>
      </c>
      <c r="L183" s="88">
        <v>100</v>
      </c>
      <c r="M183" s="88">
        <v>100</v>
      </c>
      <c r="N183" s="88">
        <v>100</v>
      </c>
      <c r="O183" s="88">
        <v>100</v>
      </c>
      <c r="P183" s="88">
        <v>100</v>
      </c>
      <c r="Q183" s="88">
        <v>100</v>
      </c>
      <c r="R183" s="147">
        <f t="shared" si="46"/>
        <v>1400</v>
      </c>
    </row>
    <row r="184" s="44" customFormat="1" ht="24.75" customHeight="1" spans="1:18">
      <c r="A184" s="215"/>
      <c r="B184" s="84"/>
      <c r="C184" s="134"/>
      <c r="D184" s="87"/>
      <c r="E184" s="88"/>
      <c r="F184" s="88"/>
      <c r="G184" s="88"/>
      <c r="H184" s="88"/>
      <c r="I184" s="88"/>
      <c r="J184" s="88"/>
      <c r="K184" s="88"/>
      <c r="L184" s="88"/>
      <c r="M184" s="88"/>
      <c r="N184" s="88"/>
      <c r="O184" s="88"/>
      <c r="P184" s="88"/>
      <c r="Q184" s="88"/>
      <c r="R184" s="147"/>
    </row>
    <row r="185" s="43" customFormat="1" ht="24.75" customHeight="1" spans="1:18">
      <c r="A185" s="59" t="s">
        <v>248</v>
      </c>
      <c r="B185" s="59"/>
      <c r="C185" s="61">
        <f>SUM(D185:Q185)</f>
        <v>359</v>
      </c>
      <c r="D185" s="128">
        <f>SUM(D186:D187)</f>
        <v>-184</v>
      </c>
      <c r="E185" s="129">
        <f t="shared" ref="E185:R185" si="47">SUM(E186:E187)</f>
        <v>0</v>
      </c>
      <c r="F185" s="129">
        <f t="shared" si="47"/>
        <v>200</v>
      </c>
      <c r="G185" s="129">
        <f t="shared" si="47"/>
        <v>44</v>
      </c>
      <c r="H185" s="129">
        <f t="shared" si="47"/>
        <v>32</v>
      </c>
      <c r="I185" s="129">
        <f t="shared" si="47"/>
        <v>22</v>
      </c>
      <c r="J185" s="129">
        <f t="shared" si="47"/>
        <v>83</v>
      </c>
      <c r="K185" s="129">
        <f t="shared" si="47"/>
        <v>27</v>
      </c>
      <c r="L185" s="129">
        <f t="shared" si="47"/>
        <v>16</v>
      </c>
      <c r="M185" s="129">
        <f t="shared" si="47"/>
        <v>54</v>
      </c>
      <c r="N185" s="129">
        <f t="shared" si="47"/>
        <v>7</v>
      </c>
      <c r="O185" s="129">
        <f t="shared" si="47"/>
        <v>27</v>
      </c>
      <c r="P185" s="129">
        <f t="shared" si="47"/>
        <v>14</v>
      </c>
      <c r="Q185" s="129">
        <f t="shared" si="47"/>
        <v>17</v>
      </c>
      <c r="R185" s="232">
        <f t="shared" si="47"/>
        <v>543</v>
      </c>
    </row>
    <row r="186" s="39" customFormat="1" ht="24.75" customHeight="1" spans="1:18">
      <c r="A186" s="84" t="s">
        <v>249</v>
      </c>
      <c r="B186" s="85"/>
      <c r="C186" s="88">
        <f>SUM(D186:Q186)</f>
        <v>359</v>
      </c>
      <c r="D186" s="77"/>
      <c r="E186" s="134"/>
      <c r="F186" s="88">
        <v>16</v>
      </c>
      <c r="G186" s="88">
        <v>44</v>
      </c>
      <c r="H186" s="88">
        <v>32</v>
      </c>
      <c r="I186" s="88">
        <v>22</v>
      </c>
      <c r="J186" s="88">
        <v>83</v>
      </c>
      <c r="K186" s="88">
        <v>27</v>
      </c>
      <c r="L186" s="88">
        <v>16</v>
      </c>
      <c r="M186" s="88">
        <v>54</v>
      </c>
      <c r="N186" s="88">
        <v>7</v>
      </c>
      <c r="O186" s="88">
        <v>27</v>
      </c>
      <c r="P186" s="88">
        <v>14</v>
      </c>
      <c r="Q186" s="88">
        <v>17</v>
      </c>
      <c r="R186" s="147">
        <f t="shared" ref="R186:R197" si="48">SUM(F186:Q186)</f>
        <v>359</v>
      </c>
    </row>
    <row r="187" s="43" customFormat="1" ht="24.75" customHeight="1" spans="1:18">
      <c r="A187" s="216" t="s">
        <v>250</v>
      </c>
      <c r="B187" s="59" t="s">
        <v>239</v>
      </c>
      <c r="C187" s="61">
        <f>SUM(D187:Q187)</f>
        <v>0</v>
      </c>
      <c r="D187" s="128">
        <v>-184</v>
      </c>
      <c r="E187" s="129"/>
      <c r="F187" s="214">
        <v>184</v>
      </c>
      <c r="G187" s="129"/>
      <c r="H187" s="129"/>
      <c r="I187" s="129"/>
      <c r="J187" s="129"/>
      <c r="K187" s="129"/>
      <c r="L187" s="129"/>
      <c r="M187" s="129"/>
      <c r="N187" s="129"/>
      <c r="O187" s="129"/>
      <c r="P187" s="129"/>
      <c r="Q187" s="129"/>
      <c r="R187" s="146">
        <f t="shared" si="48"/>
        <v>184</v>
      </c>
    </row>
    <row r="188" s="43" customFormat="1" ht="24.75" customHeight="1" spans="1:18">
      <c r="A188" s="216"/>
      <c r="B188" s="59"/>
      <c r="C188" s="61"/>
      <c r="D188" s="128"/>
      <c r="E188" s="129"/>
      <c r="F188" s="214"/>
      <c r="G188" s="129"/>
      <c r="H188" s="129"/>
      <c r="I188" s="129"/>
      <c r="J188" s="129"/>
      <c r="K188" s="129"/>
      <c r="L188" s="129"/>
      <c r="M188" s="129"/>
      <c r="N188" s="129"/>
      <c r="O188" s="129"/>
      <c r="P188" s="129"/>
      <c r="Q188" s="129"/>
      <c r="R188" s="146"/>
    </row>
    <row r="189" s="28" customFormat="1" ht="24.75" customHeight="1" spans="1:18">
      <c r="A189" s="59" t="s">
        <v>251</v>
      </c>
      <c r="B189" s="60"/>
      <c r="C189" s="129" t="e">
        <f t="shared" ref="C189:C197" si="49">SUM(D189:Q189)</f>
        <v>#VALUE!</v>
      </c>
      <c r="D189" s="62" t="e">
        <f t="shared" ref="D189:Q189" si="50">D4-D166</f>
        <v>#VALUE!</v>
      </c>
      <c r="E189" s="61" t="e">
        <f t="shared" si="50"/>
        <v>#VALUE!</v>
      </c>
      <c r="F189" s="61" t="e">
        <f t="shared" si="50"/>
        <v>#VALUE!</v>
      </c>
      <c r="G189" s="108" t="e">
        <f t="shared" si="50"/>
        <v>#VALUE!</v>
      </c>
      <c r="H189" s="108" t="e">
        <f t="shared" si="50"/>
        <v>#VALUE!</v>
      </c>
      <c r="I189" s="226" t="e">
        <f t="shared" si="50"/>
        <v>#VALUE!</v>
      </c>
      <c r="J189" s="226" t="e">
        <f t="shared" si="50"/>
        <v>#VALUE!</v>
      </c>
      <c r="K189" s="226" t="e">
        <f t="shared" si="50"/>
        <v>#VALUE!</v>
      </c>
      <c r="L189" s="226" t="e">
        <f t="shared" si="50"/>
        <v>#VALUE!</v>
      </c>
      <c r="M189" s="108" t="e">
        <f t="shared" si="50"/>
        <v>#VALUE!</v>
      </c>
      <c r="N189" s="108" t="e">
        <f t="shared" si="50"/>
        <v>#VALUE!</v>
      </c>
      <c r="O189" s="108" t="e">
        <f t="shared" si="50"/>
        <v>#VALUE!</v>
      </c>
      <c r="P189" s="108" t="e">
        <f t="shared" si="50"/>
        <v>#VALUE!</v>
      </c>
      <c r="Q189" s="108" t="e">
        <f t="shared" si="50"/>
        <v>#VALUE!</v>
      </c>
      <c r="R189" s="146" t="e">
        <f t="shared" si="48"/>
        <v>#VALUE!</v>
      </c>
    </row>
    <row r="190" s="28" customFormat="1" ht="24.75" customHeight="1" spans="1:18">
      <c r="A190" s="59"/>
      <c r="B190" s="60"/>
      <c r="C190" s="61"/>
      <c r="D190" s="62"/>
      <c r="E190" s="61">
        <v>38923</v>
      </c>
      <c r="F190" s="61">
        <v>615530</v>
      </c>
      <c r="G190" s="61"/>
      <c r="H190" s="61"/>
      <c r="I190" s="61"/>
      <c r="J190" s="61"/>
      <c r="K190" s="61"/>
      <c r="L190" s="61"/>
      <c r="M190" s="61"/>
      <c r="N190" s="61"/>
      <c r="O190" s="61"/>
      <c r="P190" s="61"/>
      <c r="Q190" s="61"/>
      <c r="R190" s="146">
        <f t="shared" si="48"/>
        <v>615530</v>
      </c>
    </row>
    <row r="191" s="28" customFormat="1" ht="24.75" customHeight="1" spans="1:18">
      <c r="A191" s="59" t="s">
        <v>252</v>
      </c>
      <c r="B191" s="60">
        <v>0</v>
      </c>
      <c r="C191" s="61">
        <f t="shared" si="49"/>
        <v>6249851</v>
      </c>
      <c r="D191" s="217">
        <v>470645</v>
      </c>
      <c r="E191" s="217">
        <v>38923</v>
      </c>
      <c r="F191" s="218">
        <v>645530</v>
      </c>
      <c r="G191" s="219">
        <v>1033041</v>
      </c>
      <c r="H191" s="219">
        <v>437464</v>
      </c>
      <c r="I191" s="219">
        <v>384727</v>
      </c>
      <c r="J191" s="219">
        <v>669590</v>
      </c>
      <c r="K191" s="219">
        <v>516698</v>
      </c>
      <c r="L191" s="219">
        <v>521890</v>
      </c>
      <c r="M191" s="219">
        <v>320629</v>
      </c>
      <c r="N191" s="219">
        <v>249297</v>
      </c>
      <c r="O191" s="219">
        <v>393388</v>
      </c>
      <c r="P191" s="219">
        <v>283607</v>
      </c>
      <c r="Q191" s="219">
        <v>284422</v>
      </c>
      <c r="R191" s="146">
        <f t="shared" si="48"/>
        <v>5740283</v>
      </c>
    </row>
    <row r="192" s="28" customFormat="1" ht="24.75" customHeight="1" spans="1:18">
      <c r="A192" s="220"/>
      <c r="B192" s="60"/>
      <c r="C192" s="221"/>
      <c r="D192" s="222"/>
      <c r="E192" s="223"/>
      <c r="F192" s="211"/>
      <c r="G192" s="211"/>
      <c r="H192" s="211"/>
      <c r="I192" s="211"/>
      <c r="J192" s="211"/>
      <c r="K192" s="211"/>
      <c r="L192" s="211"/>
      <c r="M192" s="211"/>
      <c r="N192" s="211"/>
      <c r="O192" s="211"/>
      <c r="P192" s="211"/>
      <c r="Q192" s="211"/>
      <c r="R192" s="146"/>
    </row>
    <row r="193" s="28" customFormat="1" ht="24.75" customHeight="1" spans="1:18">
      <c r="A193" s="59" t="s">
        <v>256</v>
      </c>
      <c r="B193" s="60"/>
      <c r="C193" s="61">
        <f t="shared" si="49"/>
        <v>336075</v>
      </c>
      <c r="D193" s="210">
        <v>304579</v>
      </c>
      <c r="E193" s="234">
        <v>-85862</v>
      </c>
      <c r="F193" s="234">
        <v>84337</v>
      </c>
      <c r="G193" s="235">
        <v>38901</v>
      </c>
      <c r="H193" s="235">
        <v>16173</v>
      </c>
      <c r="I193" s="235">
        <v>-6571</v>
      </c>
      <c r="J193" s="235">
        <v>5048</v>
      </c>
      <c r="K193" s="235">
        <v>-37117</v>
      </c>
      <c r="L193" s="235">
        <v>15107</v>
      </c>
      <c r="M193" s="235">
        <v>-153</v>
      </c>
      <c r="N193" s="235">
        <v>6967</v>
      </c>
      <c r="O193" s="235">
        <v>-15579</v>
      </c>
      <c r="P193" s="235">
        <v>-2324</v>
      </c>
      <c r="Q193" s="235">
        <v>12569</v>
      </c>
      <c r="R193" s="146">
        <f t="shared" si="48"/>
        <v>117358</v>
      </c>
    </row>
    <row r="194" s="28" customFormat="1" ht="24.75" customHeight="1" spans="1:18">
      <c r="A194" s="59"/>
      <c r="B194" s="60"/>
      <c r="C194" s="61">
        <f t="shared" si="49"/>
        <v>0</v>
      </c>
      <c r="D194" s="210"/>
      <c r="E194" s="71"/>
      <c r="F194" s="71"/>
      <c r="G194" s="61"/>
      <c r="H194" s="61"/>
      <c r="I194" s="61"/>
      <c r="J194" s="61"/>
      <c r="K194" s="61"/>
      <c r="L194" s="61"/>
      <c r="M194" s="61"/>
      <c r="N194" s="61"/>
      <c r="O194" s="61"/>
      <c r="P194" s="61"/>
      <c r="Q194" s="61"/>
      <c r="R194" s="146">
        <f t="shared" si="48"/>
        <v>0</v>
      </c>
    </row>
    <row r="195" s="28" customFormat="1" ht="24.75" customHeight="1" spans="1:18">
      <c r="A195" s="59" t="s">
        <v>257</v>
      </c>
      <c r="B195" s="60"/>
      <c r="C195" s="61">
        <f t="shared" si="49"/>
        <v>42627</v>
      </c>
      <c r="D195" s="210">
        <f t="shared" ref="D195:Q195" si="51">SUM(D196:D197)</f>
        <v>0</v>
      </c>
      <c r="E195" s="71">
        <f t="shared" si="51"/>
        <v>0</v>
      </c>
      <c r="F195" s="71">
        <f t="shared" si="51"/>
        <v>10814</v>
      </c>
      <c r="G195" s="61">
        <f t="shared" si="51"/>
        <v>12598</v>
      </c>
      <c r="H195" s="61">
        <f t="shared" si="51"/>
        <v>1326</v>
      </c>
      <c r="I195" s="61">
        <f t="shared" si="51"/>
        <v>1575</v>
      </c>
      <c r="J195" s="61">
        <f t="shared" si="51"/>
        <v>4446</v>
      </c>
      <c r="K195" s="61">
        <f t="shared" si="51"/>
        <v>5827</v>
      </c>
      <c r="L195" s="61">
        <f t="shared" si="51"/>
        <v>1005</v>
      </c>
      <c r="M195" s="61">
        <f t="shared" si="51"/>
        <v>773</v>
      </c>
      <c r="N195" s="61">
        <f t="shared" si="51"/>
        <v>1572</v>
      </c>
      <c r="O195" s="61">
        <f t="shared" si="51"/>
        <v>1716</v>
      </c>
      <c r="P195" s="61">
        <f t="shared" si="51"/>
        <v>522</v>
      </c>
      <c r="Q195" s="61">
        <f t="shared" si="51"/>
        <v>453</v>
      </c>
      <c r="R195" s="146">
        <f t="shared" si="48"/>
        <v>42627</v>
      </c>
    </row>
    <row r="196" s="28" customFormat="1" ht="24.75" customHeight="1" spans="1:18">
      <c r="A196" s="59" t="s">
        <v>217</v>
      </c>
      <c r="B196" s="60" t="s">
        <v>258</v>
      </c>
      <c r="C196" s="61">
        <f t="shared" si="49"/>
        <v>42268</v>
      </c>
      <c r="D196" s="210"/>
      <c r="E196" s="71"/>
      <c r="F196" s="71">
        <v>10798</v>
      </c>
      <c r="G196" s="61">
        <v>12554</v>
      </c>
      <c r="H196" s="61">
        <v>1294</v>
      </c>
      <c r="I196" s="61">
        <v>1553</v>
      </c>
      <c r="J196" s="61">
        <v>4363</v>
      </c>
      <c r="K196" s="61">
        <v>5800</v>
      </c>
      <c r="L196" s="61">
        <v>989</v>
      </c>
      <c r="M196" s="61">
        <v>719</v>
      </c>
      <c r="N196" s="61">
        <v>1565</v>
      </c>
      <c r="O196" s="61">
        <v>1689</v>
      </c>
      <c r="P196" s="61">
        <v>508</v>
      </c>
      <c r="Q196" s="61">
        <v>436</v>
      </c>
      <c r="R196" s="146">
        <f t="shared" si="48"/>
        <v>42268</v>
      </c>
    </row>
    <row r="197" s="43" customFormat="1" ht="24.75" customHeight="1" spans="1:18">
      <c r="A197" s="59" t="s">
        <v>259</v>
      </c>
      <c r="B197" s="60"/>
      <c r="C197" s="61">
        <f t="shared" si="49"/>
        <v>359</v>
      </c>
      <c r="D197" s="236"/>
      <c r="E197" s="237"/>
      <c r="F197" s="237">
        <v>16</v>
      </c>
      <c r="G197" s="129">
        <v>44</v>
      </c>
      <c r="H197" s="129">
        <v>32</v>
      </c>
      <c r="I197" s="129">
        <v>22</v>
      </c>
      <c r="J197" s="129">
        <v>83</v>
      </c>
      <c r="K197" s="129">
        <v>27</v>
      </c>
      <c r="L197" s="129">
        <v>16</v>
      </c>
      <c r="M197" s="129">
        <v>54</v>
      </c>
      <c r="N197" s="129">
        <v>7</v>
      </c>
      <c r="O197" s="129">
        <v>27</v>
      </c>
      <c r="P197" s="129">
        <v>14</v>
      </c>
      <c r="Q197" s="129">
        <v>17</v>
      </c>
      <c r="R197" s="146">
        <f t="shared" si="48"/>
        <v>359</v>
      </c>
    </row>
    <row r="198" s="43" customFormat="1" ht="24.75" customHeight="1" spans="1:18">
      <c r="A198" s="59"/>
      <c r="B198" s="59"/>
      <c r="C198" s="61"/>
      <c r="D198" s="238"/>
      <c r="E198" s="237"/>
      <c r="F198" s="237"/>
      <c r="G198" s="129"/>
      <c r="H198" s="129"/>
      <c r="I198" s="129"/>
      <c r="J198" s="129"/>
      <c r="K198" s="129"/>
      <c r="L198" s="129"/>
      <c r="M198" s="129"/>
      <c r="N198" s="129"/>
      <c r="O198" s="129"/>
      <c r="P198" s="129"/>
      <c r="Q198" s="129"/>
      <c r="R198" s="146"/>
    </row>
    <row r="199" s="28" customFormat="1" ht="24.75" customHeight="1" spans="1:18">
      <c r="A199" s="59" t="s">
        <v>260</v>
      </c>
      <c r="B199" s="60"/>
      <c r="C199" s="221" t="e">
        <f t="shared" ref="C199:Q199" si="52">C191-C189-C195</f>
        <v>#VALUE!</v>
      </c>
      <c r="D199" s="234" t="e">
        <f t="shared" si="52"/>
        <v>#VALUE!</v>
      </c>
      <c r="E199" s="234" t="e">
        <f t="shared" si="52"/>
        <v>#VALUE!</v>
      </c>
      <c r="F199" s="234" t="e">
        <f t="shared" si="52"/>
        <v>#VALUE!</v>
      </c>
      <c r="G199" s="221" t="e">
        <f t="shared" si="52"/>
        <v>#VALUE!</v>
      </c>
      <c r="H199" s="221" t="e">
        <f t="shared" si="52"/>
        <v>#VALUE!</v>
      </c>
      <c r="I199" s="221" t="e">
        <f t="shared" si="52"/>
        <v>#VALUE!</v>
      </c>
      <c r="J199" s="221" t="e">
        <f t="shared" si="52"/>
        <v>#VALUE!</v>
      </c>
      <c r="K199" s="221" t="e">
        <f t="shared" si="52"/>
        <v>#VALUE!</v>
      </c>
      <c r="L199" s="221" t="e">
        <f t="shared" si="52"/>
        <v>#VALUE!</v>
      </c>
      <c r="M199" s="221" t="e">
        <f t="shared" si="52"/>
        <v>#VALUE!</v>
      </c>
      <c r="N199" s="221" t="e">
        <f t="shared" si="52"/>
        <v>#VALUE!</v>
      </c>
      <c r="O199" s="221" t="e">
        <f t="shared" si="52"/>
        <v>#VALUE!</v>
      </c>
      <c r="P199" s="221" t="e">
        <f t="shared" si="52"/>
        <v>#VALUE!</v>
      </c>
      <c r="Q199" s="221" t="e">
        <f t="shared" si="52"/>
        <v>#VALUE!</v>
      </c>
      <c r="R199" s="146" t="e">
        <f t="shared" ref="R199:R212" si="53">SUM(F199:Q199)</f>
        <v>#VALUE!</v>
      </c>
    </row>
    <row r="200" s="28" customFormat="1" ht="24.75" customHeight="1" spans="1:18">
      <c r="A200" s="59" t="s">
        <v>271</v>
      </c>
      <c r="B200" s="60"/>
      <c r="C200" s="221" t="e">
        <f t="shared" ref="C200:C208" si="54">SUM(D200:Q200)</f>
        <v>#VALUE!</v>
      </c>
      <c r="D200" s="239" t="e">
        <f t="shared" ref="D200:Q200" si="55">D199-D201</f>
        <v>#VALUE!</v>
      </c>
      <c r="E200" s="239" t="e">
        <f t="shared" si="55"/>
        <v>#VALUE!</v>
      </c>
      <c r="F200" s="239" t="e">
        <f t="shared" si="55"/>
        <v>#VALUE!</v>
      </c>
      <c r="G200" s="223" t="e">
        <f t="shared" si="55"/>
        <v>#VALUE!</v>
      </c>
      <c r="H200" s="223" t="e">
        <f t="shared" si="55"/>
        <v>#VALUE!</v>
      </c>
      <c r="I200" s="223" t="e">
        <f t="shared" si="55"/>
        <v>#VALUE!</v>
      </c>
      <c r="J200" s="223" t="e">
        <f t="shared" si="55"/>
        <v>#VALUE!</v>
      </c>
      <c r="K200" s="223" t="e">
        <f t="shared" si="55"/>
        <v>#VALUE!</v>
      </c>
      <c r="L200" s="223" t="e">
        <f t="shared" si="55"/>
        <v>#VALUE!</v>
      </c>
      <c r="M200" s="223" t="e">
        <f t="shared" si="55"/>
        <v>#VALUE!</v>
      </c>
      <c r="N200" s="223" t="e">
        <f t="shared" si="55"/>
        <v>#VALUE!</v>
      </c>
      <c r="O200" s="223" t="e">
        <f t="shared" si="55"/>
        <v>#VALUE!</v>
      </c>
      <c r="P200" s="223" t="e">
        <f t="shared" si="55"/>
        <v>#VALUE!</v>
      </c>
      <c r="Q200" s="223" t="e">
        <f t="shared" si="55"/>
        <v>#VALUE!</v>
      </c>
      <c r="R200" s="146" t="e">
        <f t="shared" si="53"/>
        <v>#VALUE!</v>
      </c>
    </row>
    <row r="201" s="28" customFormat="1" ht="24.75" customHeight="1" spans="1:18">
      <c r="A201" s="59" t="s">
        <v>272</v>
      </c>
      <c r="B201" s="60"/>
      <c r="C201" s="61">
        <f t="shared" si="54"/>
        <v>336075</v>
      </c>
      <c r="D201" s="210">
        <v>304579</v>
      </c>
      <c r="E201" s="234">
        <v>-85862</v>
      </c>
      <c r="F201" s="234">
        <v>84337</v>
      </c>
      <c r="G201" s="235">
        <v>38901</v>
      </c>
      <c r="H201" s="235">
        <v>16173</v>
      </c>
      <c r="I201" s="235">
        <v>-6571</v>
      </c>
      <c r="J201" s="235">
        <v>5048</v>
      </c>
      <c r="K201" s="235">
        <v>-37117</v>
      </c>
      <c r="L201" s="235">
        <v>15107</v>
      </c>
      <c r="M201" s="235">
        <v>-153</v>
      </c>
      <c r="N201" s="235">
        <v>6967</v>
      </c>
      <c r="O201" s="235">
        <v>-15579</v>
      </c>
      <c r="P201" s="235">
        <v>-2324</v>
      </c>
      <c r="Q201" s="235">
        <v>12569</v>
      </c>
      <c r="R201" s="146"/>
    </row>
    <row r="202" s="28" customFormat="1" ht="24.75" customHeight="1" spans="1:18">
      <c r="A202" s="59"/>
      <c r="B202" s="60"/>
      <c r="C202" s="129"/>
      <c r="D202" s="62"/>
      <c r="E202" s="61"/>
      <c r="F202" s="61"/>
      <c r="G202" s="61"/>
      <c r="H202" s="61"/>
      <c r="I202" s="61"/>
      <c r="J202" s="61"/>
      <c r="K202" s="61"/>
      <c r="L202" s="61"/>
      <c r="M202" s="61"/>
      <c r="N202" s="61"/>
      <c r="O202" s="61"/>
      <c r="P202" s="61"/>
      <c r="Q202" s="61"/>
      <c r="R202" s="146"/>
    </row>
    <row r="203" s="28" customFormat="1" ht="24.75" customHeight="1" spans="1:18">
      <c r="A203" s="59" t="s">
        <v>261</v>
      </c>
      <c r="B203" s="60"/>
      <c r="C203" s="129">
        <f t="shared" ref="C203:Q203" si="56">C204+C210</f>
        <v>1192000</v>
      </c>
      <c r="D203" s="62">
        <f t="shared" si="56"/>
        <v>22000</v>
      </c>
      <c r="E203" s="61">
        <f t="shared" si="56"/>
        <v>0</v>
      </c>
      <c r="F203" s="61">
        <f t="shared" si="56"/>
        <v>269860</v>
      </c>
      <c r="G203" s="61">
        <f t="shared" si="56"/>
        <v>126583</v>
      </c>
      <c r="H203" s="61">
        <f t="shared" si="56"/>
        <v>86837</v>
      </c>
      <c r="I203" s="61">
        <f t="shared" si="56"/>
        <v>64230</v>
      </c>
      <c r="J203" s="61">
        <f t="shared" si="56"/>
        <v>27725</v>
      </c>
      <c r="K203" s="61">
        <f t="shared" si="56"/>
        <v>81030</v>
      </c>
      <c r="L203" s="61">
        <f t="shared" si="56"/>
        <v>214100</v>
      </c>
      <c r="M203" s="61">
        <f t="shared" si="56"/>
        <v>59530</v>
      </c>
      <c r="N203" s="61">
        <f t="shared" si="56"/>
        <v>45505</v>
      </c>
      <c r="O203" s="61">
        <f t="shared" si="56"/>
        <v>54680</v>
      </c>
      <c r="P203" s="61">
        <f t="shared" si="56"/>
        <v>95860</v>
      </c>
      <c r="Q203" s="61">
        <f t="shared" si="56"/>
        <v>44060</v>
      </c>
      <c r="R203" s="146">
        <f t="shared" si="53"/>
        <v>1170000</v>
      </c>
    </row>
    <row r="204" s="28" customFormat="1" ht="24.75" customHeight="1" spans="1:18">
      <c r="A204" s="59" t="s">
        <v>262</v>
      </c>
      <c r="B204" s="60"/>
      <c r="C204" s="129">
        <f t="shared" ref="C204:Q204" si="57">C205+C206</f>
        <v>351000</v>
      </c>
      <c r="D204" s="128">
        <f t="shared" si="57"/>
        <v>22000</v>
      </c>
      <c r="E204" s="129">
        <f t="shared" si="57"/>
        <v>0</v>
      </c>
      <c r="F204" s="129">
        <f t="shared" si="57"/>
        <v>147860</v>
      </c>
      <c r="G204" s="129">
        <f t="shared" si="57"/>
        <v>22583</v>
      </c>
      <c r="H204" s="129">
        <f t="shared" si="57"/>
        <v>19837</v>
      </c>
      <c r="I204" s="129">
        <f t="shared" si="57"/>
        <v>14230</v>
      </c>
      <c r="J204" s="129">
        <f t="shared" si="57"/>
        <v>21725</v>
      </c>
      <c r="K204" s="129">
        <f t="shared" si="57"/>
        <v>18030</v>
      </c>
      <c r="L204" s="129">
        <f t="shared" si="57"/>
        <v>20100</v>
      </c>
      <c r="M204" s="129">
        <f t="shared" si="57"/>
        <v>12530</v>
      </c>
      <c r="N204" s="129">
        <f t="shared" si="57"/>
        <v>19505</v>
      </c>
      <c r="O204" s="129">
        <f t="shared" si="57"/>
        <v>12680</v>
      </c>
      <c r="P204" s="129">
        <f t="shared" si="57"/>
        <v>15860</v>
      </c>
      <c r="Q204" s="129">
        <f t="shared" si="57"/>
        <v>4060</v>
      </c>
      <c r="R204" s="146">
        <f t="shared" si="53"/>
        <v>329000</v>
      </c>
    </row>
    <row r="205" s="28" customFormat="1" ht="24.75" customHeight="1" spans="1:18">
      <c r="A205" s="59" t="s">
        <v>263</v>
      </c>
      <c r="B205" s="60"/>
      <c r="C205" s="129">
        <f t="shared" si="54"/>
        <v>296000</v>
      </c>
      <c r="D205" s="240">
        <v>22000</v>
      </c>
      <c r="E205" s="241"/>
      <c r="F205" s="241">
        <v>139660</v>
      </c>
      <c r="G205" s="241">
        <v>11083</v>
      </c>
      <c r="H205" s="241">
        <v>14737</v>
      </c>
      <c r="I205" s="241">
        <v>10630</v>
      </c>
      <c r="J205" s="241">
        <v>11725</v>
      </c>
      <c r="K205" s="241">
        <v>12830</v>
      </c>
      <c r="L205" s="241">
        <v>17100</v>
      </c>
      <c r="M205" s="241">
        <v>9830</v>
      </c>
      <c r="N205" s="241">
        <v>15505</v>
      </c>
      <c r="O205" s="241">
        <v>10980</v>
      </c>
      <c r="P205" s="241">
        <v>15860</v>
      </c>
      <c r="Q205" s="241">
        <v>4060</v>
      </c>
      <c r="R205" s="146">
        <f t="shared" si="53"/>
        <v>274000</v>
      </c>
    </row>
    <row r="206" s="28" customFormat="1" ht="24.75" customHeight="1" spans="1:18">
      <c r="A206" s="59" t="s">
        <v>264</v>
      </c>
      <c r="B206" s="60"/>
      <c r="C206" s="129">
        <f t="shared" si="54"/>
        <v>55000</v>
      </c>
      <c r="D206" s="242">
        <f t="shared" ref="D206:Q206" si="58">SUM(D207:D208)</f>
        <v>0</v>
      </c>
      <c r="E206" s="241">
        <v>0</v>
      </c>
      <c r="F206" s="241">
        <f t="shared" si="58"/>
        <v>8200</v>
      </c>
      <c r="G206" s="241">
        <f t="shared" si="58"/>
        <v>11500</v>
      </c>
      <c r="H206" s="241">
        <f t="shared" si="58"/>
        <v>5100</v>
      </c>
      <c r="I206" s="241">
        <f t="shared" si="58"/>
        <v>3600</v>
      </c>
      <c r="J206" s="241">
        <f t="shared" si="58"/>
        <v>10000</v>
      </c>
      <c r="K206" s="241">
        <f t="shared" si="58"/>
        <v>5200</v>
      </c>
      <c r="L206" s="241">
        <f t="shared" si="58"/>
        <v>3000</v>
      </c>
      <c r="M206" s="241">
        <f t="shared" si="58"/>
        <v>2700</v>
      </c>
      <c r="N206" s="241">
        <f t="shared" si="58"/>
        <v>4000</v>
      </c>
      <c r="O206" s="241">
        <f t="shared" si="58"/>
        <v>1700</v>
      </c>
      <c r="P206" s="241">
        <f t="shared" si="58"/>
        <v>0</v>
      </c>
      <c r="Q206" s="241">
        <f t="shared" si="58"/>
        <v>0</v>
      </c>
      <c r="R206" s="146">
        <f t="shared" si="53"/>
        <v>55000</v>
      </c>
    </row>
    <row r="207" s="28" customFormat="1" ht="24.75" customHeight="1" spans="1:18">
      <c r="A207" s="243" t="s">
        <v>265</v>
      </c>
      <c r="B207" s="60"/>
      <c r="C207" s="129">
        <f t="shared" si="54"/>
        <v>55000</v>
      </c>
      <c r="D207" s="242"/>
      <c r="E207" s="241">
        <v>0</v>
      </c>
      <c r="F207" s="148">
        <v>8200</v>
      </c>
      <c r="G207" s="148">
        <v>11500</v>
      </c>
      <c r="H207" s="148">
        <v>5100</v>
      </c>
      <c r="I207" s="148">
        <v>3600</v>
      </c>
      <c r="J207" s="148">
        <v>10000</v>
      </c>
      <c r="K207" s="148">
        <v>5200</v>
      </c>
      <c r="L207" s="148">
        <v>3000</v>
      </c>
      <c r="M207" s="148">
        <v>2700</v>
      </c>
      <c r="N207" s="148">
        <v>4000</v>
      </c>
      <c r="O207" s="148">
        <v>1700</v>
      </c>
      <c r="P207" s="148">
        <v>0</v>
      </c>
      <c r="Q207" s="148">
        <v>0</v>
      </c>
      <c r="R207" s="146">
        <f t="shared" si="53"/>
        <v>55000</v>
      </c>
    </row>
    <row r="208" s="28" customFormat="1" ht="24.75" customHeight="1" spans="1:18">
      <c r="A208" s="244" t="s">
        <v>266</v>
      </c>
      <c r="B208" s="60"/>
      <c r="C208" s="129">
        <f t="shared" si="54"/>
        <v>0</v>
      </c>
      <c r="D208" s="242"/>
      <c r="E208" s="241"/>
      <c r="F208" s="241"/>
      <c r="G208" s="241"/>
      <c r="H208" s="241"/>
      <c r="I208" s="241"/>
      <c r="J208" s="241"/>
      <c r="K208" s="241"/>
      <c r="L208" s="241"/>
      <c r="M208" s="241"/>
      <c r="N208" s="241"/>
      <c r="O208" s="241"/>
      <c r="P208" s="241"/>
      <c r="Q208" s="241"/>
      <c r="R208" s="146">
        <f t="shared" si="53"/>
        <v>0</v>
      </c>
    </row>
    <row r="209" s="28" customFormat="1" ht="24.75" customHeight="1" spans="1:18">
      <c r="A209" s="59" t="s">
        <v>267</v>
      </c>
      <c r="B209" s="60"/>
      <c r="C209" s="129"/>
      <c r="D209" s="242"/>
      <c r="E209" s="241"/>
      <c r="F209" s="241"/>
      <c r="G209" s="241"/>
      <c r="H209" s="241"/>
      <c r="I209" s="241"/>
      <c r="J209" s="241"/>
      <c r="K209" s="241"/>
      <c r="L209" s="241"/>
      <c r="M209" s="241"/>
      <c r="N209" s="241"/>
      <c r="O209" s="241"/>
      <c r="P209" s="241"/>
      <c r="Q209" s="241"/>
      <c r="R209" s="146">
        <f t="shared" si="53"/>
        <v>0</v>
      </c>
    </row>
    <row r="210" s="28" customFormat="1" ht="24.75" customHeight="1" spans="1:18">
      <c r="A210" s="59" t="s">
        <v>268</v>
      </c>
      <c r="B210" s="60"/>
      <c r="C210" s="129">
        <f>SUM(D210:Q210)</f>
        <v>841000</v>
      </c>
      <c r="D210" s="62">
        <f t="shared" ref="D210:Q210" si="59">SUM(D211:D212)</f>
        <v>0</v>
      </c>
      <c r="E210" s="61">
        <f t="shared" si="59"/>
        <v>0</v>
      </c>
      <c r="F210" s="61">
        <f t="shared" si="59"/>
        <v>122000</v>
      </c>
      <c r="G210" s="108">
        <f t="shared" si="59"/>
        <v>104000</v>
      </c>
      <c r="H210" s="108">
        <f t="shared" si="59"/>
        <v>67000</v>
      </c>
      <c r="I210" s="108">
        <f t="shared" si="59"/>
        <v>50000</v>
      </c>
      <c r="J210" s="108">
        <f t="shared" si="59"/>
        <v>6000</v>
      </c>
      <c r="K210" s="108">
        <f t="shared" si="59"/>
        <v>63000</v>
      </c>
      <c r="L210" s="108">
        <f t="shared" si="59"/>
        <v>194000</v>
      </c>
      <c r="M210" s="108">
        <f t="shared" si="59"/>
        <v>47000</v>
      </c>
      <c r="N210" s="108">
        <f t="shared" si="59"/>
        <v>26000</v>
      </c>
      <c r="O210" s="108">
        <f t="shared" si="59"/>
        <v>42000</v>
      </c>
      <c r="P210" s="108">
        <f t="shared" si="59"/>
        <v>80000</v>
      </c>
      <c r="Q210" s="108">
        <f t="shared" si="59"/>
        <v>40000</v>
      </c>
      <c r="R210" s="146">
        <f t="shared" si="53"/>
        <v>841000</v>
      </c>
    </row>
    <row r="211" s="28" customFormat="1" ht="24.75" customHeight="1" spans="1:18">
      <c r="A211" s="59" t="s">
        <v>269</v>
      </c>
      <c r="B211" s="60"/>
      <c r="C211" s="129">
        <f>SUM(D211:Q211)</f>
        <v>815000</v>
      </c>
      <c r="D211" s="62"/>
      <c r="E211" s="61"/>
      <c r="F211" s="148">
        <v>96000</v>
      </c>
      <c r="G211" s="148">
        <v>104000</v>
      </c>
      <c r="H211" s="148">
        <v>67000</v>
      </c>
      <c r="I211" s="148">
        <v>50000</v>
      </c>
      <c r="J211" s="148">
        <v>6000</v>
      </c>
      <c r="K211" s="148">
        <v>63000</v>
      </c>
      <c r="L211" s="148">
        <v>194000</v>
      </c>
      <c r="M211" s="148">
        <v>47000</v>
      </c>
      <c r="N211" s="148">
        <v>26000</v>
      </c>
      <c r="O211" s="148">
        <v>42000</v>
      </c>
      <c r="P211" s="148">
        <v>80000</v>
      </c>
      <c r="Q211" s="148">
        <v>40000</v>
      </c>
      <c r="R211" s="146">
        <f t="shared" si="53"/>
        <v>815000</v>
      </c>
    </row>
    <row r="212" s="28" customFormat="1" ht="24.75" customHeight="1" spans="1:18">
      <c r="A212" s="59" t="s">
        <v>270</v>
      </c>
      <c r="B212" s="245"/>
      <c r="C212" s="129">
        <f>SUM(D212:Q212)</f>
        <v>26000</v>
      </c>
      <c r="D212" s="62"/>
      <c r="E212" s="61"/>
      <c r="F212" s="148">
        <v>26000</v>
      </c>
      <c r="G212" s="108"/>
      <c r="H212" s="108"/>
      <c r="I212" s="108"/>
      <c r="J212" s="108"/>
      <c r="K212" s="108"/>
      <c r="L212" s="108"/>
      <c r="M212" s="108"/>
      <c r="N212" s="108"/>
      <c r="O212" s="108"/>
      <c r="P212" s="108"/>
      <c r="Q212" s="108"/>
      <c r="R212" s="146">
        <f t="shared" si="53"/>
        <v>26000</v>
      </c>
    </row>
    <row r="213" ht="23.25" customHeight="1"/>
    <row r="214" ht="23.25" customHeight="1"/>
    <row r="215" ht="23.25" customHeight="1"/>
    <row r="216" ht="23.25" customHeight="1"/>
    <row r="217" ht="23.25" customHeight="1"/>
    <row r="218" ht="23.25" customHeight="1"/>
    <row r="219" ht="23.25" customHeight="1"/>
  </sheetData>
  <mergeCells count="4">
    <mergeCell ref="A1:R1"/>
    <mergeCell ref="B2:C2"/>
    <mergeCell ref="D2:H2"/>
    <mergeCell ref="L2:Q2"/>
  </mergeCells>
  <pageMargins left="0.27" right="0.17" top="0.38" bottom="0.42" header="0.3" footer="0.3"/>
  <pageSetup paperSize="8"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15"/>
  <sheetViews>
    <sheetView tabSelected="1" topLeftCell="G1" workbookViewId="0">
      <selection activeCell="J1" sqref="J1"/>
    </sheetView>
  </sheetViews>
  <sheetFormatPr defaultColWidth="6.875" defaultRowHeight="13.5"/>
  <cols>
    <col min="1" max="1" width="10.125" style="1" customWidth="1"/>
    <col min="2" max="2" width="20.875" style="1" customWidth="1"/>
    <col min="3" max="3" width="20.125" style="1" customWidth="1"/>
    <col min="4" max="4" width="20" style="1" customWidth="1"/>
    <col min="5" max="6" width="17.375" style="1" customWidth="1"/>
    <col min="7" max="7" width="25.75" style="1" customWidth="1"/>
    <col min="8" max="8" width="16.375" style="1" customWidth="1"/>
    <col min="9" max="9" width="15" style="1" customWidth="1"/>
    <col min="10" max="23" width="14.875" style="1" customWidth="1"/>
    <col min="24" max="16384" width="6.875" style="1"/>
  </cols>
  <sheetData>
    <row r="1" ht="18.75" customHeight="1" spans="1:23">
      <c r="A1" s="2" t="s">
        <v>273</v>
      </c>
      <c r="B1" s="2"/>
      <c r="C1" s="2"/>
      <c r="D1" s="2"/>
      <c r="E1" s="2"/>
      <c r="F1" s="2"/>
      <c r="G1" s="2"/>
      <c r="H1" s="2"/>
      <c r="I1" s="2"/>
      <c r="J1" s="2"/>
      <c r="K1" s="2"/>
      <c r="L1" s="2"/>
      <c r="M1" s="2"/>
      <c r="N1" s="2"/>
      <c r="O1" s="2"/>
      <c r="P1" s="2"/>
      <c r="Q1" s="2"/>
      <c r="R1" s="2"/>
      <c r="S1" s="2"/>
      <c r="T1" s="2"/>
      <c r="U1" s="2"/>
      <c r="V1" s="2"/>
      <c r="W1" s="2"/>
    </row>
    <row r="2" ht="27.75" customHeight="1" spans="1:23">
      <c r="A2" s="3"/>
      <c r="B2" s="3"/>
      <c r="C2" s="4"/>
      <c r="D2" s="4"/>
      <c r="E2" s="4"/>
      <c r="F2" s="4"/>
      <c r="G2" s="4"/>
      <c r="H2" s="4"/>
      <c r="I2" s="21"/>
      <c r="K2" s="3"/>
      <c r="L2" s="22"/>
      <c r="M2" s="22"/>
      <c r="U2" s="25" t="s">
        <v>2</v>
      </c>
      <c r="V2" s="26"/>
      <c r="W2" s="26"/>
    </row>
    <row r="3" ht="28.5" customHeight="1" spans="1:23">
      <c r="A3" s="5" t="s">
        <v>274</v>
      </c>
      <c r="B3" s="6" t="s">
        <v>275</v>
      </c>
      <c r="C3" s="6" t="s">
        <v>276</v>
      </c>
      <c r="D3" s="6" t="s">
        <v>277</v>
      </c>
      <c r="E3" s="7" t="s">
        <v>278</v>
      </c>
      <c r="F3" s="8" t="s">
        <v>279</v>
      </c>
      <c r="G3" s="9" t="s">
        <v>280</v>
      </c>
      <c r="H3" s="10" t="s">
        <v>281</v>
      </c>
      <c r="I3" s="23" t="s">
        <v>282</v>
      </c>
      <c r="J3" s="23"/>
      <c r="K3" s="23"/>
      <c r="L3" s="23"/>
      <c r="M3" s="23"/>
      <c r="N3" s="23"/>
      <c r="O3" s="23"/>
      <c r="P3" s="23"/>
      <c r="Q3" s="23"/>
      <c r="R3" s="23"/>
      <c r="S3" s="23"/>
      <c r="T3" s="23"/>
      <c r="U3" s="23"/>
      <c r="V3" s="23"/>
      <c r="W3" s="23"/>
    </row>
    <row r="4" ht="28.5" customHeight="1" spans="1:23">
      <c r="A4" s="7"/>
      <c r="B4" s="11"/>
      <c r="C4" s="11"/>
      <c r="D4" s="11"/>
      <c r="E4" s="12"/>
      <c r="F4" s="13"/>
      <c r="G4" s="14"/>
      <c r="H4" s="15"/>
      <c r="I4" s="11" t="s">
        <v>5</v>
      </c>
      <c r="J4" s="7" t="s">
        <v>283</v>
      </c>
      <c r="K4" s="24" t="s">
        <v>8</v>
      </c>
      <c r="L4" s="7" t="s">
        <v>9</v>
      </c>
      <c r="M4" s="7" t="s">
        <v>10</v>
      </c>
      <c r="N4" s="7" t="s">
        <v>11</v>
      </c>
      <c r="O4" s="7" t="s">
        <v>12</v>
      </c>
      <c r="P4" s="7" t="s">
        <v>13</v>
      </c>
      <c r="Q4" s="7" t="s">
        <v>14</v>
      </c>
      <c r="R4" s="7" t="s">
        <v>15</v>
      </c>
      <c r="S4" s="7" t="s">
        <v>16</v>
      </c>
      <c r="T4" s="7" t="s">
        <v>17</v>
      </c>
      <c r="U4" s="7" t="s">
        <v>18</v>
      </c>
      <c r="V4" s="7" t="s">
        <v>284</v>
      </c>
      <c r="W4" s="7" t="s">
        <v>285</v>
      </c>
    </row>
    <row r="5" ht="28.5" customHeight="1" spans="1:23">
      <c r="A5" s="16" t="s">
        <v>5</v>
      </c>
      <c r="B5" s="17"/>
      <c r="C5" s="16"/>
      <c r="D5" s="16"/>
      <c r="E5" s="18"/>
      <c r="F5" s="16"/>
      <c r="G5" s="16"/>
      <c r="H5" s="19">
        <f>H6</f>
        <v>193</v>
      </c>
      <c r="I5" s="19">
        <f t="shared" ref="I5:W5" si="0">I6</f>
        <v>232</v>
      </c>
      <c r="J5" s="19">
        <f t="shared" si="0"/>
        <v>39</v>
      </c>
      <c r="K5" s="19">
        <f t="shared" si="0"/>
        <v>135</v>
      </c>
      <c r="L5" s="19">
        <f t="shared" si="0"/>
        <v>14</v>
      </c>
      <c r="M5" s="19">
        <f t="shared" si="0"/>
        <v>10</v>
      </c>
      <c r="N5" s="19">
        <f t="shared" si="0"/>
        <v>3</v>
      </c>
      <c r="O5" s="19">
        <f t="shared" si="0"/>
        <v>6</v>
      </c>
      <c r="P5" s="19">
        <f t="shared" si="0"/>
        <v>3</v>
      </c>
      <c r="Q5" s="19">
        <f t="shared" si="0"/>
        <v>4</v>
      </c>
      <c r="R5" s="19">
        <f t="shared" si="0"/>
        <v>3</v>
      </c>
      <c r="S5" s="19">
        <f t="shared" si="0"/>
        <v>7</v>
      </c>
      <c r="T5" s="19">
        <f t="shared" si="0"/>
        <v>4</v>
      </c>
      <c r="U5" s="19">
        <f t="shared" si="0"/>
        <v>2</v>
      </c>
      <c r="V5" s="19">
        <f t="shared" si="0"/>
        <v>2</v>
      </c>
      <c r="W5" s="19">
        <f t="shared" si="0"/>
        <v>0</v>
      </c>
    </row>
    <row r="6" ht="28.5" customHeight="1" spans="1:23">
      <c r="A6" s="16" t="s">
        <v>286</v>
      </c>
      <c r="B6" s="17" t="s">
        <v>287</v>
      </c>
      <c r="C6" s="16"/>
      <c r="D6" s="16"/>
      <c r="E6" s="18"/>
      <c r="F6" s="16"/>
      <c r="G6" s="16"/>
      <c r="H6" s="19">
        <f>H7</f>
        <v>193</v>
      </c>
      <c r="I6" s="19">
        <f t="shared" ref="I6:W6" si="1">I7</f>
        <v>232</v>
      </c>
      <c r="J6" s="19">
        <f t="shared" si="1"/>
        <v>39</v>
      </c>
      <c r="K6" s="19">
        <f t="shared" si="1"/>
        <v>135</v>
      </c>
      <c r="L6" s="19">
        <f t="shared" si="1"/>
        <v>14</v>
      </c>
      <c r="M6" s="19">
        <f t="shared" si="1"/>
        <v>10</v>
      </c>
      <c r="N6" s="19">
        <f t="shared" si="1"/>
        <v>3</v>
      </c>
      <c r="O6" s="19">
        <f t="shared" si="1"/>
        <v>6</v>
      </c>
      <c r="P6" s="19">
        <f t="shared" si="1"/>
        <v>3</v>
      </c>
      <c r="Q6" s="19">
        <f t="shared" si="1"/>
        <v>4</v>
      </c>
      <c r="R6" s="19">
        <f t="shared" si="1"/>
        <v>3</v>
      </c>
      <c r="S6" s="19">
        <f t="shared" si="1"/>
        <v>7</v>
      </c>
      <c r="T6" s="19">
        <f t="shared" si="1"/>
        <v>4</v>
      </c>
      <c r="U6" s="19">
        <f t="shared" si="1"/>
        <v>2</v>
      </c>
      <c r="V6" s="19">
        <f t="shared" si="1"/>
        <v>2</v>
      </c>
      <c r="W6" s="19">
        <f t="shared" si="1"/>
        <v>0</v>
      </c>
    </row>
    <row r="7" ht="28.5" customHeight="1" spans="1:23">
      <c r="A7" s="16" t="s">
        <v>288</v>
      </c>
      <c r="B7" s="17" t="s">
        <v>289</v>
      </c>
      <c r="C7" s="16"/>
      <c r="D7" s="16"/>
      <c r="E7" s="18"/>
      <c r="F7" s="16"/>
      <c r="G7" s="16"/>
      <c r="H7" s="19">
        <f>SUM(H8:H10)</f>
        <v>193</v>
      </c>
      <c r="I7" s="19">
        <f t="shared" ref="I7:W7" si="2">SUM(I8:I10)</f>
        <v>232</v>
      </c>
      <c r="J7" s="19">
        <f t="shared" si="2"/>
        <v>39</v>
      </c>
      <c r="K7" s="19">
        <f t="shared" si="2"/>
        <v>135</v>
      </c>
      <c r="L7" s="19">
        <f t="shared" si="2"/>
        <v>14</v>
      </c>
      <c r="M7" s="19">
        <f t="shared" si="2"/>
        <v>10</v>
      </c>
      <c r="N7" s="19">
        <f t="shared" si="2"/>
        <v>3</v>
      </c>
      <c r="O7" s="19">
        <f t="shared" si="2"/>
        <v>6</v>
      </c>
      <c r="P7" s="19">
        <f t="shared" si="2"/>
        <v>3</v>
      </c>
      <c r="Q7" s="19">
        <f t="shared" si="2"/>
        <v>4</v>
      </c>
      <c r="R7" s="19">
        <f t="shared" si="2"/>
        <v>3</v>
      </c>
      <c r="S7" s="19">
        <f t="shared" si="2"/>
        <v>7</v>
      </c>
      <c r="T7" s="19">
        <f t="shared" si="2"/>
        <v>4</v>
      </c>
      <c r="U7" s="19">
        <f t="shared" si="2"/>
        <v>2</v>
      </c>
      <c r="V7" s="19">
        <f t="shared" si="2"/>
        <v>2</v>
      </c>
      <c r="W7" s="19">
        <f t="shared" si="2"/>
        <v>0</v>
      </c>
    </row>
    <row r="8" ht="39.75" customHeight="1" spans="1:23">
      <c r="A8" s="16" t="s">
        <v>290</v>
      </c>
      <c r="B8" s="17" t="s">
        <v>291</v>
      </c>
      <c r="C8" s="16" t="s">
        <v>292</v>
      </c>
      <c r="D8" s="16"/>
      <c r="E8" s="18">
        <v>44218.5135185185</v>
      </c>
      <c r="F8" s="16" t="s">
        <v>293</v>
      </c>
      <c r="G8" s="16" t="s">
        <v>294</v>
      </c>
      <c r="H8" s="19">
        <v>0</v>
      </c>
      <c r="I8" s="19">
        <f>SUM(J8:W8)</f>
        <v>39</v>
      </c>
      <c r="J8" s="19">
        <v>39</v>
      </c>
      <c r="K8" s="19">
        <v>0</v>
      </c>
      <c r="L8" s="19">
        <v>0</v>
      </c>
      <c r="M8" s="19">
        <v>0</v>
      </c>
      <c r="N8" s="19">
        <v>0</v>
      </c>
      <c r="O8" s="19">
        <v>0</v>
      </c>
      <c r="P8" s="19">
        <v>0</v>
      </c>
      <c r="Q8" s="19">
        <v>0</v>
      </c>
      <c r="R8" s="19">
        <v>0</v>
      </c>
      <c r="S8" s="19">
        <v>0</v>
      </c>
      <c r="T8" s="19">
        <v>0</v>
      </c>
      <c r="U8" s="19">
        <v>0</v>
      </c>
      <c r="V8" s="19">
        <v>0</v>
      </c>
      <c r="W8" s="19">
        <v>0</v>
      </c>
    </row>
    <row r="9" ht="39.75" customHeight="1" spans="1:23">
      <c r="A9" s="16" t="s">
        <v>295</v>
      </c>
      <c r="B9" s="17" t="s">
        <v>296</v>
      </c>
      <c r="C9" s="16" t="s">
        <v>297</v>
      </c>
      <c r="D9" s="16" t="s">
        <v>298</v>
      </c>
      <c r="E9" s="18">
        <v>44557.4396643518</v>
      </c>
      <c r="F9" s="16" t="s">
        <v>299</v>
      </c>
      <c r="G9" s="16" t="s">
        <v>300</v>
      </c>
      <c r="H9" s="19">
        <v>165</v>
      </c>
      <c r="I9" s="19">
        <f>SUM(J9:W9)</f>
        <v>165</v>
      </c>
      <c r="J9" s="19">
        <v>0</v>
      </c>
      <c r="K9" s="19">
        <v>122</v>
      </c>
      <c r="L9" s="19">
        <v>12</v>
      </c>
      <c r="M9" s="19">
        <v>9</v>
      </c>
      <c r="N9" s="19">
        <v>2</v>
      </c>
      <c r="O9" s="19">
        <v>5</v>
      </c>
      <c r="P9" s="19">
        <v>2</v>
      </c>
      <c r="Q9" s="19">
        <v>4</v>
      </c>
      <c r="R9" s="19">
        <v>2</v>
      </c>
      <c r="S9" s="19">
        <v>0</v>
      </c>
      <c r="T9" s="19">
        <v>3</v>
      </c>
      <c r="U9" s="19">
        <v>2</v>
      </c>
      <c r="V9" s="19">
        <v>2</v>
      </c>
      <c r="W9" s="19">
        <v>0</v>
      </c>
    </row>
    <row r="10" ht="39.75" customHeight="1" spans="1:23">
      <c r="A10" s="16" t="s">
        <v>301</v>
      </c>
      <c r="B10" s="17" t="s">
        <v>302</v>
      </c>
      <c r="C10" s="16" t="s">
        <v>303</v>
      </c>
      <c r="D10" s="16" t="s">
        <v>304</v>
      </c>
      <c r="E10" s="18">
        <v>44197.6920833333</v>
      </c>
      <c r="F10" s="16" t="s">
        <v>299</v>
      </c>
      <c r="G10" s="16" t="s">
        <v>305</v>
      </c>
      <c r="H10" s="19">
        <v>28</v>
      </c>
      <c r="I10" s="19">
        <f>SUM(J10:W10)</f>
        <v>28</v>
      </c>
      <c r="J10" s="19">
        <v>0</v>
      </c>
      <c r="K10" s="19">
        <v>13</v>
      </c>
      <c r="L10" s="19">
        <v>2</v>
      </c>
      <c r="M10" s="19">
        <v>1</v>
      </c>
      <c r="N10" s="19">
        <v>1</v>
      </c>
      <c r="O10" s="19">
        <v>1</v>
      </c>
      <c r="P10" s="19">
        <v>1</v>
      </c>
      <c r="Q10" s="19">
        <v>0</v>
      </c>
      <c r="R10" s="19">
        <v>1</v>
      </c>
      <c r="S10" s="19">
        <v>7</v>
      </c>
      <c r="T10" s="19">
        <v>1</v>
      </c>
      <c r="U10" s="19">
        <v>0</v>
      </c>
      <c r="V10" s="19">
        <v>0</v>
      </c>
      <c r="W10" s="19">
        <v>0</v>
      </c>
    </row>
    <row r="11" ht="25.5" customHeight="1" spans="12:13">
      <c r="L11" s="22"/>
      <c r="M11" s="22"/>
    </row>
    <row r="12" ht="25.5" customHeight="1" spans="12:13">
      <c r="L12" s="22"/>
      <c r="M12" s="22"/>
    </row>
    <row r="13" ht="25.5" customHeight="1" spans="12:13">
      <c r="L13" s="22"/>
      <c r="M13" s="22"/>
    </row>
    <row r="14" ht="25.5" customHeight="1" spans="12:13">
      <c r="L14" s="22"/>
      <c r="M14" s="22"/>
    </row>
    <row r="15" ht="25.5" customHeight="1" spans="12:13">
      <c r="L15" s="22"/>
      <c r="M15" s="22"/>
    </row>
    <row r="16" ht="25.5" customHeight="1"/>
    <row r="17" ht="25.5" customHeight="1"/>
    <row r="18" ht="25.5" customHeight="1" spans="1:10">
      <c r="A18" s="20"/>
      <c r="B18" s="20"/>
      <c r="C18" s="20"/>
      <c r="D18" s="20"/>
      <c r="E18" s="20"/>
      <c r="F18" s="20"/>
      <c r="G18" s="20"/>
      <c r="H18" s="20"/>
      <c r="I18" s="20"/>
      <c r="J18" s="20"/>
    </row>
    <row r="19" ht="25.5" customHeight="1" spans="1:10">
      <c r="A19" s="20"/>
      <c r="B19" s="20"/>
      <c r="C19" s="20"/>
      <c r="D19" s="20"/>
      <c r="E19" s="20"/>
      <c r="F19" s="20"/>
      <c r="G19" s="20"/>
      <c r="H19" s="20"/>
      <c r="I19" s="20"/>
      <c r="J19" s="20"/>
    </row>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row r="610" ht="25.5" customHeight="1"/>
    <row r="611" ht="25.5" customHeight="1"/>
    <row r="612" ht="25.5" customHeight="1"/>
    <row r="613" ht="25.5" customHeight="1"/>
    <row r="614" ht="25.5" customHeight="1"/>
    <row r="615" ht="25.5" customHeight="1"/>
  </sheetData>
  <mergeCells count="10">
    <mergeCell ref="U2:W2"/>
    <mergeCell ref="I3:W3"/>
    <mergeCell ref="A3:A4"/>
    <mergeCell ref="B3:B4"/>
    <mergeCell ref="C3:C4"/>
    <mergeCell ref="D3:D4"/>
    <mergeCell ref="E3:E4"/>
    <mergeCell ref="F3:F4"/>
    <mergeCell ref="G3:G4"/>
    <mergeCell ref="H3:H4"/>
  </mergeCell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2021年结算单 (4)</vt:lpstr>
      <vt:lpstr>2021年结算单 (3)</vt:lpstr>
      <vt:lpstr>2021年结算单 (2)</vt:lpstr>
      <vt:lpstr>2021年结算单</vt:lpstr>
      <vt:lpstr>国有资本预算资金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2022-01-13T20:20:00Z</cp:lastPrinted>
  <dcterms:modified xsi:type="dcterms:W3CDTF">2023-08-09T11:26:37Z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